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7.xml"/>
  <Override ContentType="application/vnd.openxmlformats-officedocument.drawingml.chart+xml" PartName="/xl/charts/chart27.xml"/>
  <Override ContentType="application/vnd.openxmlformats-officedocument.drawingml.chart+xml" PartName="/xl/charts/chart14.xml"/>
  <Override ContentType="application/vnd.openxmlformats-officedocument.drawingml.chart+xml" PartName="/xl/charts/chart30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31.xml"/>
  <Override ContentType="application/vnd.openxmlformats-officedocument.drawingml.chart+xml" PartName="/xl/charts/chart26.xml"/>
  <Override ContentType="application/vnd.openxmlformats-officedocument.drawingml.chart+xml" PartName="/xl/charts/chart35.xml"/>
  <Override ContentType="application/vnd.openxmlformats-officedocument.drawingml.chart+xml" PartName="/xl/charts/chart2.xml"/>
  <Override ContentType="application/vnd.openxmlformats-officedocument.drawingml.chart+xml" PartName="/xl/charts/chart22.xml"/>
  <Override ContentType="application/vnd.openxmlformats-officedocument.drawingml.chart+xml" PartName="/xl/charts/chart34.xml"/>
  <Override ContentType="application/vnd.openxmlformats-officedocument.drawingml.chart+xml" PartName="/xl/charts/chart8.xml"/>
  <Override ContentType="application/vnd.openxmlformats-officedocument.drawingml.chart+xml" PartName="/xl/charts/chart17.xml"/>
  <Override ContentType="application/vnd.openxmlformats-officedocument.drawingml.chart+xml" PartName="/xl/charts/chart25.xml"/>
  <Override ContentType="application/vnd.openxmlformats-officedocument.drawingml.chart+xml" PartName="/xl/charts/chart12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29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33.xml"/>
  <Override ContentType="application/vnd.openxmlformats-officedocument.drawingml.chart+xml" PartName="/xl/charts/chart24.xml"/>
  <Override ContentType="application/vnd.openxmlformats-officedocument.drawingml.chart+xml" PartName="/xl/charts/chart1.xml"/>
  <Override ContentType="application/vnd.openxmlformats-officedocument.drawingml.chart+xml" PartName="/xl/charts/chart28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32.xml"/>
  <Override ContentType="application/vnd.openxmlformats-officedocument.drawingml.chart+xml" PartName="/xl/charts/chart5.xml"/>
  <Override ContentType="application/vnd.openxmlformats-officedocument.drawingml.chart+xml" PartName="/xl/charts/chart23.xml"/>
  <Override ContentType="application/vnd.openxmlformats-officedocument.drawingml.chart+xml" PartName="/xl/charts/chart36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-R fourgon B.21" sheetId="1" r:id="rId4"/>
    <sheet state="visible" name=" S-R Fourgon B.31" sheetId="2" r:id="rId5"/>
    <sheet state="visible" name="S-R Fourgon B.32" sheetId="3" r:id="rId6"/>
    <sheet state="visible" name="S-R Fourgon B.33" sheetId="4" r:id="rId7"/>
    <sheet state="visible" name="S-R Fourgon B.44" sheetId="5" r:id="rId8"/>
    <sheet state="visible" name="S-R Fourgon B.45" sheetId="6" r:id="rId9"/>
    <sheet state="visible" name="S_R Plateau B.21" sheetId="7" r:id="rId10"/>
    <sheet state="visible" name="S-R Plateau B.31" sheetId="8" r:id="rId11"/>
    <sheet state="visible" name="S-R Plateau B.32" sheetId="9" r:id="rId12"/>
    <sheet state="visible" name="S-R Plateau B.33" sheetId="10" r:id="rId13"/>
    <sheet state="visible" name="S-R Plateau B.44" sheetId="11" r:id="rId14"/>
    <sheet state="visible" name="S-R Plateau B.45" sheetId="12" r:id="rId15"/>
  </sheets>
  <definedNames/>
  <calcPr/>
</workbook>
</file>

<file path=xl/sharedStrings.xml><?xml version="1.0" encoding="utf-8"?>
<sst xmlns="http://schemas.openxmlformats.org/spreadsheetml/2006/main" count="144" uniqueCount="39">
  <si>
    <t>Cliquez ici pour le fonctionnement de la fiche</t>
  </si>
  <si>
    <t>Empattement (distance entre l'axe d'ancrage et le centre du groupe d'essieux)</t>
  </si>
  <si>
    <t>Remplir les cases jaune</t>
  </si>
  <si>
    <t>N.B Toutes les données sont à titre indicatif. Certains facteurs peuvent influencés les données.</t>
  </si>
  <si>
    <t>Masse axiale permise par le règlement</t>
  </si>
  <si>
    <t>B-1 5500 kg
(+ selon la capacité de l’essieu)</t>
  </si>
  <si>
    <t>B-21</t>
  </si>
  <si>
    <t>B- 21</t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</si>
  <si>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</si>
  <si>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t>Masse totale en charge :</t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</si>
  <si>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</si>
  <si>
    <t>Total de la masse utile</t>
  </si>
  <si>
    <t>B- 31</t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</si>
  <si>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</si>
  <si>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</si>
  <si>
    <t>B- 32</t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</si>
  <si>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</si>
  <si>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</si>
  <si>
    <t>B- 33</t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</si>
  <si>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</si>
  <si>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</si>
  <si>
    <t>B- 44</t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</si>
  <si>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</si>
  <si>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</si>
  <si>
    <t>B- 45</t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</si>
  <si>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</si>
  <si>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</si>
  <si>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</si>
  <si>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</si>
  <si>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</si>
  <si>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</si>
  <si>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</si>
  <si>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</si>
  <si>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</si>
  <si>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</si>
  <si>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</si>
  <si>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</si>
  <si>
    <r>
      <rPr>
        <rFont val="Arial"/>
        <b/>
        <i/>
        <color rgb="FF000000"/>
        <sz val="9.0"/>
      </rPr>
      <t xml:space="preserve">Masse axiale à vide </t>
    </r>
    <r>
      <rPr>
        <rFont val="Arial"/>
        <i/>
        <color rgb="FF000000"/>
        <sz val="9.0"/>
      </rPr>
      <t>(passage sur la balance)</t>
    </r>
  </si>
  <si>
    <r>
      <rPr>
        <rFont val="Arial"/>
        <b/>
        <i/>
        <color rgb="FF000000"/>
        <sz val="9.0"/>
      </rPr>
      <t>Charge utile axiale</t>
    </r>
    <r>
      <rPr>
        <rFont val="Arial"/>
        <i/>
        <color rgb="FF000000"/>
        <sz val="9.0"/>
      </rPr>
      <t xml:space="preserve"> (masse maximale du chargement par essieu)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</si>
</sst>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9">
    <font>
      <sz val="10.0"/>
      <color rgb="FF000000"/>
      <name val="Arial"/>
      <scheme val="minor"/>
    </font>
    <font>
      <u/>
      <color rgb="FF1155CC"/>
    </font>
    <font/>
    <font>
      <color theme="1"/>
      <name val="Arial"/>
      <scheme val="minor"/>
    </font>
    <font>
      <i/>
      <sz val="9.0"/>
      <color rgb="FF000000"/>
      <name val="Arial"/>
    </font>
    <font>
      <b/>
      <color theme="1"/>
      <name val="Arial"/>
      <scheme val="minor"/>
    </font>
    <font>
      <b/>
      <i/>
      <sz val="9.0"/>
      <color rgb="FF000000"/>
      <name val="Arial"/>
    </font>
    <font>
      <sz val="9.0"/>
      <color rgb="FF000000"/>
      <name val="Arial"/>
    </font>
    <font>
      <sz val="12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</fills>
  <borders count="3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FF0000"/>
      </left>
      <top style="medium">
        <color rgb="FFFF0000"/>
      </top>
      <bottom style="medium">
        <color rgb="FFFF0000"/>
      </bottom>
    </border>
    <border>
      <top style="medium">
        <color rgb="FFFF0000"/>
      </top>
      <bottom style="medium">
        <color rgb="FFFF0000"/>
      </bottom>
    </border>
    <border>
      <left style="thin">
        <color rgb="FFFF0000"/>
      </left>
      <top style="medium">
        <color rgb="FFFF0000"/>
      </top>
      <bottom style="medium">
        <color rgb="FFFF0000"/>
      </bottom>
    </border>
    <border>
      <right style="medium">
        <color rgb="FFFF0000"/>
      </right>
      <top style="medium">
        <color rgb="FFFF0000"/>
      </top>
      <bottom style="medium">
        <color rgb="FFFF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0" fillId="0" fontId="3" numFmtId="1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10" xfId="0" applyAlignment="1" applyFont="1" applyNumberFormat="1">
      <alignment horizontal="center" vertical="center"/>
    </xf>
    <xf borderId="0" fillId="0" fontId="4" numFmtId="0" xfId="0" applyAlignment="1" applyFont="1">
      <alignment horizontal="center" readingOrder="0" shrinkToFit="0" wrapText="1"/>
    </xf>
    <xf borderId="4" fillId="0" fontId="4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2" fontId="5" numFmtId="0" xfId="0" applyAlignment="1" applyBorder="1" applyFill="1" applyFont="1">
      <alignment horizontal="center" readingOrder="0"/>
    </xf>
    <xf borderId="7" fillId="0" fontId="2" numFmtId="0" xfId="0" applyBorder="1" applyFont="1"/>
    <xf borderId="8" fillId="0" fontId="4" numFmtId="0" xfId="0" applyAlignment="1" applyBorder="1" applyFont="1">
      <alignment horizontal="center" readingOrder="0" shrinkToFit="0" wrapText="1"/>
    </xf>
    <xf borderId="0" fillId="0" fontId="4" numFmtId="2" xfId="0" applyAlignment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9" fillId="2" fontId="4" numFmtId="0" xfId="0" applyAlignment="1" applyBorder="1" applyFont="1">
      <alignment horizontal="center" readingOrder="0" shrinkToFit="0" vertical="center" wrapText="1"/>
    </xf>
    <xf borderId="10" fillId="0" fontId="2" numFmtId="0" xfId="0" applyBorder="1" applyFont="1"/>
    <xf borderId="0" fillId="0" fontId="6" numFmtId="0" xfId="0" applyAlignment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0" fillId="0" fontId="6" numFmtId="2" xfId="0" applyAlignment="1" applyFont="1" applyNumberFormat="1">
      <alignment horizontal="center" readingOrder="0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11" fillId="0" fontId="7" numFmtId="0" xfId="0" applyAlignment="1" applyBorder="1" applyFont="1">
      <alignment horizontal="center" readingOrder="0" shrinkToFit="0" vertical="center" wrapText="1"/>
    </xf>
    <xf borderId="12" fillId="0" fontId="7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13" fillId="0" fontId="7" numFmtId="0" xfId="0" applyAlignment="1" applyBorder="1" applyFont="1">
      <alignment horizontal="center" readingOrder="0" shrinkToFit="0" vertical="center" wrapText="1"/>
    </xf>
    <xf borderId="0" fillId="0" fontId="7" numFmtId="2" xfId="0" applyAlignment="1" applyFont="1" applyNumberFormat="1">
      <alignment horizontal="center" readingOrder="0" shrinkToFit="0" vertical="center" wrapText="1"/>
    </xf>
    <xf borderId="14" fillId="0" fontId="7" numFmtId="0" xfId="0" applyAlignment="1" applyBorder="1" applyFont="1">
      <alignment horizontal="center" readingOrder="0" shrinkToFit="0" vertical="center" wrapText="1"/>
    </xf>
    <xf borderId="15" fillId="0" fontId="7" numFmtId="0" xfId="0" applyAlignment="1" applyBorder="1" applyFont="1">
      <alignment horizontal="center" readingOrder="0" shrinkToFit="0" vertical="center" wrapText="1"/>
    </xf>
    <xf borderId="16" fillId="0" fontId="7" numFmtId="0" xfId="0" applyAlignment="1" applyBorder="1" applyFont="1">
      <alignment horizontal="center" readingOrder="0" shrinkToFit="0" vertical="center" wrapText="1"/>
    </xf>
    <xf borderId="16" fillId="0" fontId="3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horizontal="center" readingOrder="0" shrinkToFit="0" vertical="center" wrapText="1"/>
    </xf>
    <xf borderId="0" fillId="3" fontId="3" numFmtId="1" xfId="0" applyAlignment="1" applyFill="1" applyFont="1" applyNumberFormat="1">
      <alignment horizontal="center" readingOrder="0" shrinkToFit="0" vertical="center" wrapText="1"/>
    </xf>
    <xf borderId="0" fillId="3" fontId="4" numFmtId="0" xfId="0" applyAlignment="1" applyFont="1">
      <alignment horizontal="center" readingOrder="0" shrinkToFit="0" vertical="center" wrapText="1"/>
    </xf>
    <xf borderId="0" fillId="4" fontId="4" numFmtId="0" xfId="0" applyAlignment="1" applyFill="1" applyFont="1">
      <alignment horizontal="center" readingOrder="0" shrinkToFit="0" vertical="center" wrapText="1"/>
    </xf>
    <xf borderId="0" fillId="3" fontId="4" numFmtId="2" xfId="0" applyAlignment="1" applyFont="1" applyNumberFormat="1">
      <alignment horizontal="center" readingOrder="0" shrinkToFit="0" vertical="center" wrapText="1"/>
    </xf>
    <xf borderId="18" fillId="0" fontId="4" numFmtId="0" xfId="0" applyAlignment="1" applyBorder="1" applyFont="1">
      <alignment horizontal="center" readingOrder="0" shrinkToFit="0" vertical="center" wrapText="1"/>
    </xf>
    <xf borderId="19" fillId="0" fontId="2" numFmtId="0" xfId="0" applyBorder="1" applyFont="1"/>
    <xf borderId="20" fillId="0" fontId="2" numFmtId="0" xfId="0" applyBorder="1" applyFont="1"/>
    <xf borderId="21" fillId="2" fontId="7" numFmtId="0" xfId="0" applyAlignment="1" applyBorder="1" applyFont="1">
      <alignment horizontal="center" readingOrder="0" shrinkToFit="0" vertical="center" wrapText="1"/>
    </xf>
    <xf borderId="22" fillId="2" fontId="7" numFmtId="0" xfId="0" applyAlignment="1" applyBorder="1" applyFont="1">
      <alignment horizontal="center" readingOrder="0" vertical="center"/>
    </xf>
    <xf borderId="23" fillId="2" fontId="7" numFmtId="0" xfId="0" applyAlignment="1" applyBorder="1" applyFont="1">
      <alignment horizontal="center" readingOrder="0" shrinkToFit="0" vertical="center" wrapText="1"/>
    </xf>
    <xf borderId="0" fillId="3" fontId="7" numFmtId="2" xfId="0" applyAlignment="1" applyFont="1" applyNumberFormat="1">
      <alignment horizontal="center" readingOrder="0" shrinkToFit="0" vertical="center" wrapText="1"/>
    </xf>
    <xf borderId="8" fillId="3" fontId="7" numFmtId="0" xfId="0" applyAlignment="1" applyBorder="1" applyFont="1">
      <alignment horizontal="center" readingOrder="0" shrinkToFit="0" vertical="center" wrapText="1"/>
    </xf>
    <xf borderId="24" fillId="3" fontId="7" numFmtId="0" xfId="0" applyAlignment="1" applyBorder="1" applyFont="1">
      <alignment horizontal="center" readingOrder="0" vertical="center"/>
    </xf>
    <xf borderId="1" fillId="3" fontId="7" numFmtId="0" xfId="0" applyAlignment="1" applyBorder="1" applyFont="1">
      <alignment horizontal="center" readingOrder="0" shrinkToFit="0" vertical="center" wrapText="1"/>
    </xf>
    <xf borderId="3" fillId="3" fontId="7" numFmtId="0" xfId="0" applyAlignment="1" applyBorder="1" applyFont="1">
      <alignment horizontal="center" readingOrder="0" shrinkToFit="0" vertical="center" wrapText="1"/>
    </xf>
    <xf borderId="21" fillId="0" fontId="7" numFmtId="0" xfId="0" applyAlignment="1" applyBorder="1" applyFont="1">
      <alignment horizontal="center" readingOrder="0" shrinkToFit="0" vertical="center" wrapText="1"/>
    </xf>
    <xf borderId="22" fillId="0" fontId="7" numFmtId="0" xfId="0" applyAlignment="1" applyBorder="1" applyFont="1">
      <alignment horizontal="center" readingOrder="0" shrinkToFit="0" vertical="center" wrapText="1"/>
    </xf>
    <xf borderId="23" fillId="0" fontId="7" numFmtId="0" xfId="0" applyAlignment="1" applyBorder="1" applyFont="1">
      <alignment horizontal="center" readingOrder="0" shrinkToFit="0" vertical="center" wrapText="1"/>
    </xf>
    <xf borderId="25" fillId="0" fontId="3" numFmtId="0" xfId="0" applyAlignment="1" applyBorder="1" applyFont="1">
      <alignment horizontal="center" vertical="center"/>
    </xf>
    <xf borderId="26" fillId="0" fontId="4" numFmtId="0" xfId="0" applyAlignment="1" applyBorder="1" applyFont="1">
      <alignment horizontal="center" readingOrder="0" shrinkToFit="0" vertical="center" wrapText="1"/>
    </xf>
    <xf borderId="27" fillId="0" fontId="6" numFmtId="0" xfId="0" applyAlignment="1" applyBorder="1" applyFont="1">
      <alignment horizontal="center" readingOrder="0" shrinkToFit="0" vertical="center" wrapText="1"/>
    </xf>
    <xf borderId="28" fillId="0" fontId="2" numFmtId="0" xfId="0" applyBorder="1" applyFont="1"/>
    <xf borderId="29" fillId="0" fontId="7" numFmtId="0" xfId="0" applyAlignment="1" applyBorder="1" applyFont="1">
      <alignment horizontal="center" readingOrder="0" shrinkToFit="0" vertical="center" wrapText="1"/>
    </xf>
    <xf borderId="6" fillId="3" fontId="5" numFmtId="0" xfId="0" applyAlignment="1" applyBorder="1" applyFont="1">
      <alignment horizontal="center" readingOrder="0"/>
    </xf>
    <xf borderId="6" fillId="3" fontId="5" numFmtId="164" xfId="0" applyAlignment="1" applyBorder="1" applyFont="1" applyNumberFormat="1">
      <alignment horizontal="center" readingOrder="0"/>
    </xf>
    <xf borderId="0" fillId="0" fontId="3" numFmtId="2" xfId="0" applyAlignment="1" applyFont="1" applyNumberFormat="1">
      <alignment horizontal="center"/>
    </xf>
    <xf borderId="0" fillId="0" fontId="8" numFmtId="0" xfId="0" applyFont="1"/>
    <xf borderId="0" fillId="0" fontId="4" numFmtId="10" xfId="0" applyAlignment="1" applyFont="1" applyNumberFormat="1">
      <alignment horizontal="center" readingOrder="0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B.21'!$G$7</c:f>
              <c:numCache/>
            </c:numRef>
          </c:val>
        </c:ser>
        <c:axId val="1291231774"/>
        <c:axId val="1607293612"/>
      </c:barChart>
      <c:catAx>
        <c:axId val="129123177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07293612"/>
      </c:catAx>
      <c:valAx>
        <c:axId val="1607293612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91231774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B.33'!$G$7</c:f>
              <c:numCache/>
            </c:numRef>
          </c:val>
        </c:ser>
        <c:axId val="225385943"/>
        <c:axId val="1554297691"/>
      </c:barChart>
      <c:catAx>
        <c:axId val="22538594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54297691"/>
      </c:catAx>
      <c:valAx>
        <c:axId val="1554297691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25385943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B.33'!$H$7</c:f>
              <c:numCache/>
            </c:numRef>
          </c:val>
        </c:ser>
        <c:axId val="1032184275"/>
        <c:axId val="1506379111"/>
      </c:barChart>
      <c:catAx>
        <c:axId val="103218427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06379111"/>
      </c:catAx>
      <c:valAx>
        <c:axId val="1506379111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3218427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percentStacked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B.33'!$G$5</c:f>
              <c:numCache/>
            </c:numRef>
          </c:val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B.33'!$H$5</c:f>
              <c:numCache/>
            </c:numRef>
          </c:val>
        </c:ser>
        <c:overlap val="100"/>
        <c:axId val="149015127"/>
        <c:axId val="1403912788"/>
      </c:barChart>
      <c:catAx>
        <c:axId val="14901512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03912788"/>
      </c:catAx>
      <c:valAx>
        <c:axId val="1403912788"/>
        <c:scaling>
          <c:orientation val="minMax"/>
          <c:max val="1.0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2000">
                <a:solidFill>
                  <a:srgbClr val="000000"/>
                </a:solidFill>
                <a:latin typeface="+mn-lt"/>
              </a:defRPr>
            </a:pPr>
          </a:p>
        </c:txPr>
        <c:crossAx val="149015127"/>
        <c:crosses val="max"/>
      </c:valAx>
    </c:plotArea>
    <c:plotVisOnly val="0"/>
  </c:chart>
  <c:spPr>
    <a:solidFill>
      <a:srgbClr val="FFFFFF">
        <a:alpha val="0"/>
      </a:srgbClr>
    </a:solidFill>
  </c:spPr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B.44'!$G$7</c:f>
              <c:numCache/>
            </c:numRef>
          </c:val>
        </c:ser>
        <c:axId val="1730517002"/>
        <c:axId val="1521580076"/>
      </c:barChart>
      <c:catAx>
        <c:axId val="173051700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21580076"/>
      </c:catAx>
      <c:valAx>
        <c:axId val="1521580076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3051700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B.44'!$H$7</c:f>
              <c:numCache/>
            </c:numRef>
          </c:val>
        </c:ser>
        <c:axId val="1283458815"/>
        <c:axId val="978634703"/>
      </c:barChart>
      <c:catAx>
        <c:axId val="128345881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78634703"/>
      </c:catAx>
      <c:valAx>
        <c:axId val="978634703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8345881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percentStacked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B.44'!$G$5</c:f>
              <c:numCache/>
            </c:numRef>
          </c:val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B.44'!$H$5</c:f>
              <c:numCache/>
            </c:numRef>
          </c:val>
        </c:ser>
        <c:overlap val="100"/>
        <c:axId val="953150030"/>
        <c:axId val="1268843265"/>
      </c:barChart>
      <c:catAx>
        <c:axId val="95315003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68843265"/>
      </c:catAx>
      <c:valAx>
        <c:axId val="1268843265"/>
        <c:scaling>
          <c:orientation val="minMax"/>
          <c:max val="1.0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2000">
                <a:solidFill>
                  <a:srgbClr val="000000"/>
                </a:solidFill>
                <a:latin typeface="+mn-lt"/>
              </a:defRPr>
            </a:pPr>
          </a:p>
        </c:txPr>
        <c:crossAx val="953150030"/>
        <c:crosses val="max"/>
      </c:valAx>
    </c:plotArea>
    <c:plotVisOnly val="0"/>
  </c:chart>
  <c:spPr>
    <a:solidFill>
      <a:srgbClr val="FFFFFF">
        <a:alpha val="0"/>
      </a:srgbClr>
    </a:solidFill>
  </c:spPr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B.45'!$G$7</c:f>
              <c:numCache/>
            </c:numRef>
          </c:val>
        </c:ser>
        <c:axId val="1439554015"/>
        <c:axId val="1743329397"/>
      </c:barChart>
      <c:catAx>
        <c:axId val="143955401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43329397"/>
      </c:catAx>
      <c:valAx>
        <c:axId val="1743329397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3955401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B.45'!$H$7</c:f>
              <c:numCache/>
            </c:numRef>
          </c:val>
        </c:ser>
        <c:axId val="1470949142"/>
        <c:axId val="100708235"/>
      </c:barChart>
      <c:catAx>
        <c:axId val="147094914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0708235"/>
      </c:catAx>
      <c:valAx>
        <c:axId val="100708235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7094914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percentStacked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B.45'!$G$5</c:f>
              <c:numCache/>
            </c:numRef>
          </c:val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B.45'!$H$5</c:f>
              <c:numCache/>
            </c:numRef>
          </c:val>
        </c:ser>
        <c:overlap val="100"/>
        <c:axId val="444343883"/>
        <c:axId val="1018496638"/>
      </c:barChart>
      <c:catAx>
        <c:axId val="44434388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18496638"/>
      </c:catAx>
      <c:valAx>
        <c:axId val="1018496638"/>
        <c:scaling>
          <c:orientation val="minMax"/>
          <c:max val="1.0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2000">
                <a:solidFill>
                  <a:srgbClr val="000000"/>
                </a:solidFill>
                <a:latin typeface="+mn-lt"/>
              </a:defRPr>
            </a:pPr>
          </a:p>
        </c:txPr>
        <c:crossAx val="444343883"/>
        <c:crosses val="max"/>
      </c:valAx>
    </c:plotArea>
    <c:plotVisOnly val="0"/>
  </c:chart>
  <c:spPr>
    <a:solidFill>
      <a:srgbClr val="FFFFFF">
        <a:alpha val="0"/>
      </a:srgbClr>
    </a:solidFill>
  </c:spPr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'S_R Plateau B.21'!$G$7</c:f>
              <c:numCache/>
            </c:numRef>
          </c:val>
        </c:ser>
        <c:axId val="1176584871"/>
        <c:axId val="438918229"/>
      </c:barChart>
      <c:catAx>
        <c:axId val="117658487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38918229"/>
      </c:catAx>
      <c:valAx>
        <c:axId val="438918229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7658487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B.21'!$H$7</c:f>
              <c:numCache/>
            </c:numRef>
          </c:val>
        </c:ser>
        <c:axId val="574953296"/>
        <c:axId val="80155742"/>
      </c:barChart>
      <c:catAx>
        <c:axId val="57495329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0155742"/>
      </c:catAx>
      <c:valAx>
        <c:axId val="80155742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7495329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'S_R Plateau B.21'!$H$7</c:f>
              <c:numCache/>
            </c:numRef>
          </c:val>
        </c:ser>
        <c:axId val="874352542"/>
        <c:axId val="469336451"/>
      </c:barChart>
      <c:catAx>
        <c:axId val="87435254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69336451"/>
      </c:catAx>
      <c:valAx>
        <c:axId val="469336451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7435254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FF0000"/>
                </a:solidFill>
                <a:latin typeface="Arial"/>
              </a:defRPr>
            </a:pPr>
            <a:r>
              <a:rPr b="1" sz="1200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2000">
                    <a:solidFill>
                      <a:srgbClr val="FF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'S_R Plateau B.21'!$H$5</c:f>
              <c:numCache/>
            </c:numRef>
          </c:val>
        </c:ser>
        <c:axId val="2045592514"/>
        <c:axId val="801755115"/>
      </c:barChart>
      <c:catAx>
        <c:axId val="204559251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801755115"/>
      </c:catAx>
      <c:valAx>
        <c:axId val="801755115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</a:p>
        </c:txPr>
        <c:crossAx val="2045592514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B.31'!$G$7</c:f>
              <c:numCache/>
            </c:numRef>
          </c:val>
        </c:ser>
        <c:axId val="1099884495"/>
        <c:axId val="108497127"/>
      </c:barChart>
      <c:catAx>
        <c:axId val="109988449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8497127"/>
      </c:catAx>
      <c:valAx>
        <c:axId val="108497127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9988449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B.31'!$H$7</c:f>
              <c:numCache/>
            </c:numRef>
          </c:val>
        </c:ser>
        <c:axId val="967633812"/>
        <c:axId val="1858434268"/>
      </c:barChart>
      <c:catAx>
        <c:axId val="96763381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58434268"/>
      </c:catAx>
      <c:valAx>
        <c:axId val="1858434268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763381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FF0000"/>
                </a:solidFill>
                <a:latin typeface="Arial"/>
              </a:defRPr>
            </a:pPr>
            <a:r>
              <a:rPr b="1" sz="1200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2000">
                    <a:solidFill>
                      <a:srgbClr val="FF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B.31'!$H$5</c:f>
              <c:numCache/>
            </c:numRef>
          </c:val>
        </c:ser>
        <c:axId val="896602647"/>
        <c:axId val="976369920"/>
      </c:barChart>
      <c:catAx>
        <c:axId val="89660264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976369920"/>
      </c:catAx>
      <c:valAx>
        <c:axId val="976369920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</a:p>
        </c:txPr>
        <c:crossAx val="89660264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B.32'!$G$7</c:f>
              <c:numCache/>
            </c:numRef>
          </c:val>
        </c:ser>
        <c:axId val="1552323236"/>
        <c:axId val="318214302"/>
      </c:barChart>
      <c:catAx>
        <c:axId val="155232323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18214302"/>
      </c:catAx>
      <c:valAx>
        <c:axId val="318214302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5232323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B.32'!$H$7</c:f>
              <c:numCache/>
            </c:numRef>
          </c:val>
        </c:ser>
        <c:axId val="1579113614"/>
        <c:axId val="1635534466"/>
      </c:barChart>
      <c:catAx>
        <c:axId val="157911361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35534466"/>
      </c:catAx>
      <c:valAx>
        <c:axId val="1635534466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9113614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FF0000"/>
                </a:solidFill>
                <a:latin typeface="Arial"/>
              </a:defRPr>
            </a:pPr>
            <a:r>
              <a:rPr b="1" sz="1200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2000">
                    <a:solidFill>
                      <a:srgbClr val="FF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B.32'!$H$5</c:f>
              <c:numCache/>
            </c:numRef>
          </c:val>
        </c:ser>
        <c:axId val="898296765"/>
        <c:axId val="1033671473"/>
      </c:barChart>
      <c:catAx>
        <c:axId val="89829676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033671473"/>
      </c:catAx>
      <c:valAx>
        <c:axId val="1033671473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</a:p>
        </c:txPr>
        <c:crossAx val="89829676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B.33'!$G$7</c:f>
              <c:numCache/>
            </c:numRef>
          </c:val>
        </c:ser>
        <c:axId val="1569278053"/>
        <c:axId val="1441552351"/>
      </c:barChart>
      <c:catAx>
        <c:axId val="156927805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41552351"/>
      </c:catAx>
      <c:valAx>
        <c:axId val="1441552351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69278053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B.33'!$H$7</c:f>
              <c:numCache/>
            </c:numRef>
          </c:val>
        </c:ser>
        <c:axId val="1746388310"/>
        <c:axId val="2047737852"/>
      </c:barChart>
      <c:catAx>
        <c:axId val="174638831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47737852"/>
      </c:catAx>
      <c:valAx>
        <c:axId val="2047737852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4638831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percentStacked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B.21'!$G$5</c:f>
              <c:numCache/>
            </c:numRef>
          </c:val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B.21'!$H$5</c:f>
              <c:numCache/>
            </c:numRef>
          </c:val>
        </c:ser>
        <c:overlap val="100"/>
        <c:axId val="2061400199"/>
        <c:axId val="620327116"/>
      </c:barChart>
      <c:catAx>
        <c:axId val="206140019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20327116"/>
      </c:catAx>
      <c:valAx>
        <c:axId val="620327116"/>
        <c:scaling>
          <c:orientation val="minMax"/>
          <c:max val="1.0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2000">
                <a:solidFill>
                  <a:srgbClr val="000000"/>
                </a:solidFill>
                <a:latin typeface="+mn-lt"/>
              </a:defRPr>
            </a:pPr>
          </a:p>
        </c:txPr>
        <c:crossAx val="2061400199"/>
        <c:crosses val="max"/>
      </c:valAx>
    </c:plotArea>
    <c:plotVisOnly val="0"/>
  </c:chart>
  <c:spPr>
    <a:solidFill>
      <a:srgbClr val="FFFFFF">
        <a:alpha val="0"/>
      </a:srgbClr>
    </a:solidFill>
  </c:spPr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FF0000"/>
                </a:solidFill>
                <a:latin typeface="Arial"/>
              </a:defRPr>
            </a:pPr>
            <a:r>
              <a:rPr b="1" sz="1200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2000">
                    <a:solidFill>
                      <a:srgbClr val="FF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B.33'!$H$5</c:f>
              <c:numCache/>
            </c:numRef>
          </c:val>
        </c:ser>
        <c:axId val="119459518"/>
        <c:axId val="1351876101"/>
      </c:barChart>
      <c:catAx>
        <c:axId val="11945951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351876101"/>
      </c:catAx>
      <c:valAx>
        <c:axId val="1351876101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</a:p>
        </c:txPr>
        <c:crossAx val="11945951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B.44'!$G$7</c:f>
              <c:numCache/>
            </c:numRef>
          </c:val>
        </c:ser>
        <c:axId val="646467026"/>
        <c:axId val="2075824336"/>
      </c:barChart>
      <c:catAx>
        <c:axId val="64646702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75824336"/>
      </c:catAx>
      <c:valAx>
        <c:axId val="2075824336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4646702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3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B.44'!$H$7</c:f>
              <c:numCache/>
            </c:numRef>
          </c:val>
        </c:ser>
        <c:axId val="585886745"/>
        <c:axId val="1305555907"/>
      </c:barChart>
      <c:catAx>
        <c:axId val="58588674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5555907"/>
      </c:catAx>
      <c:valAx>
        <c:axId val="1305555907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8588674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3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FF0000"/>
                </a:solidFill>
                <a:latin typeface="Arial"/>
              </a:defRPr>
            </a:pPr>
            <a:r>
              <a:rPr b="1" sz="1200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layout>
        <c:manualLayout>
          <c:xMode val="edge"/>
          <c:yMode val="edge"/>
          <c:x val="0.0017829457364341083"/>
          <c:y val="0.003150684931506849"/>
        </c:manualLayout>
      </c:layout>
      <c:overlay val="0"/>
    </c:title>
    <c:plotArea>
      <c:layout/>
      <c:barChart>
        <c:barDir val="bar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2000">
                    <a:solidFill>
                      <a:srgbClr val="FF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B.44'!$H$5</c:f>
              <c:numCache/>
            </c:numRef>
          </c:val>
        </c:ser>
        <c:axId val="1106216442"/>
        <c:axId val="1502391979"/>
      </c:barChart>
      <c:catAx>
        <c:axId val="110621644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1502391979"/>
      </c:catAx>
      <c:valAx>
        <c:axId val="1502391979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</a:p>
        </c:txPr>
        <c:crossAx val="110621644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3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B.45'!$G$7</c:f>
              <c:numCache/>
            </c:numRef>
          </c:val>
        </c:ser>
        <c:axId val="1980338651"/>
        <c:axId val="1983939937"/>
      </c:barChart>
      <c:catAx>
        <c:axId val="198033865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83939937"/>
      </c:catAx>
      <c:valAx>
        <c:axId val="1983939937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8033865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3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B.45'!$H$7</c:f>
              <c:numCache/>
            </c:numRef>
          </c:val>
        </c:ser>
        <c:axId val="1231059333"/>
        <c:axId val="1840620617"/>
      </c:barChart>
      <c:catAx>
        <c:axId val="123105933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40620617"/>
      </c:catAx>
      <c:valAx>
        <c:axId val="1840620617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31059333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3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FF0000"/>
                </a:solidFill>
                <a:latin typeface="Arial"/>
              </a:defRPr>
            </a:pPr>
            <a:r>
              <a:rPr b="1" sz="1200">
                <a:solidFill>
                  <a:srgbClr val="FF0000"/>
                </a:solidFill>
                <a:latin typeface="Arial"/>
              </a:rPr>
              <a:t>À partir de l'axe d'ancrage, le centre du chargement doit être situé  à :____ m.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2000">
                    <a:solidFill>
                      <a:srgbClr val="FF0000"/>
                    </a:solidFill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Plateau B.45'!$H$5</c:f>
              <c:numCache/>
            </c:numRef>
          </c:val>
        </c:ser>
        <c:axId val="505525910"/>
        <c:axId val="9200874"/>
      </c:barChart>
      <c:catAx>
        <c:axId val="50552591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</a:p>
        </c:txPr>
        <c:crossAx val="9200874"/>
      </c:catAx>
      <c:valAx>
        <c:axId val="9200874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b="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74EA7"/>
                </a:solidFill>
                <a:latin typeface="Arial"/>
              </a:defRPr>
            </a:pPr>
          </a:p>
        </c:txPr>
        <c:crossAx val="50552591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9900"/>
              </a:solidFill>
              <a:latin typeface="Arial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 S-R Fourgon B.31'!$G$7</c:f>
              <c:numCache/>
            </c:numRef>
          </c:val>
        </c:ser>
        <c:axId val="804369758"/>
        <c:axId val="197836293"/>
      </c:barChart>
      <c:catAx>
        <c:axId val="80436975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7836293"/>
      </c:catAx>
      <c:valAx>
        <c:axId val="197836293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0436975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 S-R Fourgon B.31'!$H$7</c:f>
              <c:numCache/>
            </c:numRef>
          </c:val>
        </c:ser>
        <c:axId val="848533868"/>
        <c:axId val="34837664"/>
      </c:barChart>
      <c:catAx>
        <c:axId val="84853386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837664"/>
      </c:catAx>
      <c:valAx>
        <c:axId val="34837664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853386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percentStacked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 S-R Fourgon B.31'!$G$5</c:f>
              <c:numCache/>
            </c:numRef>
          </c:val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 S-R Fourgon B.31'!$H$5</c:f>
              <c:numCache/>
            </c:numRef>
          </c:val>
        </c:ser>
        <c:overlap val="100"/>
        <c:axId val="475420327"/>
        <c:axId val="984007664"/>
      </c:barChart>
      <c:catAx>
        <c:axId val="47542032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4007664"/>
      </c:catAx>
      <c:valAx>
        <c:axId val="984007664"/>
        <c:scaling>
          <c:orientation val="minMax"/>
          <c:max val="1.0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2000">
                <a:solidFill>
                  <a:srgbClr val="000000"/>
                </a:solidFill>
                <a:latin typeface="+mn-lt"/>
              </a:defRPr>
            </a:pPr>
          </a:p>
        </c:txPr>
        <c:crossAx val="475420327"/>
        <c:crosses val="max"/>
      </c:valAx>
    </c:plotArea>
    <c:plotVisOnly val="0"/>
  </c:chart>
  <c:spPr>
    <a:solidFill>
      <a:srgbClr val="FFFFFF">
        <a:alpha val="0"/>
      </a:srgbClr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A61C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B.32'!$G$7</c:f>
              <c:numCache/>
            </c:numRef>
          </c:val>
        </c:ser>
        <c:axId val="97321674"/>
        <c:axId val="487798581"/>
      </c:barChart>
      <c:catAx>
        <c:axId val="9732167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87798581"/>
      </c:catAx>
      <c:valAx>
        <c:axId val="487798581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7321674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8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B.32'!$H$7</c:f>
              <c:numCache/>
            </c:numRef>
          </c:val>
        </c:ser>
        <c:axId val="1532895266"/>
        <c:axId val="1741171777"/>
      </c:barChart>
      <c:catAx>
        <c:axId val="153289526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41171777"/>
      </c:catAx>
      <c:valAx>
        <c:axId val="1741171777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3289526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0"/>
  </c:chart>
  <c:spPr>
    <a:solidFill>
      <a:srgbClr val="FFFFFF">
        <a:alpha val="0"/>
      </a:srgbClr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percentStacked"/>
        <c:ser>
          <c:idx val="0"/>
          <c:order val="0"/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B.32'!$G$5</c:f>
              <c:numCache/>
            </c:numRef>
          </c:val>
        </c:ser>
        <c:ser>
          <c:idx val="1"/>
          <c:order val="1"/>
          <c:spPr>
            <a:solidFill>
              <a:srgbClr val="E691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2000">
                    <a:solidFill>
                      <a:srgbClr val="FFFFFF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'S-R Fourgon B.32'!$H$5</c:f>
              <c:numCache/>
            </c:numRef>
          </c:val>
        </c:ser>
        <c:overlap val="100"/>
        <c:axId val="796530444"/>
        <c:axId val="615591963"/>
      </c:barChart>
      <c:catAx>
        <c:axId val="79653044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15591963"/>
      </c:catAx>
      <c:valAx>
        <c:axId val="615591963"/>
        <c:scaling>
          <c:orientation val="minMax"/>
          <c:max val="1.0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2000">
                <a:solidFill>
                  <a:srgbClr val="000000"/>
                </a:solidFill>
                <a:latin typeface="+mn-lt"/>
              </a:defRPr>
            </a:pPr>
          </a:p>
        </c:txPr>
        <c:crossAx val="796530444"/>
        <c:crosses val="max"/>
      </c:valAx>
    </c:plotArea>
    <c:plotVisOnly val="0"/>
  </c:chart>
  <c:spPr>
    <a:solidFill>
      <a:srgbClr val="FFFFFF">
        <a:alpha val="0"/>
      </a:srgbClr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Relationship Id="rId3" Type="http://schemas.openxmlformats.org/officeDocument/2006/relationships/chart" Target="../charts/chart30.xml"/><Relationship Id="rId4" Type="http://schemas.openxmlformats.org/officeDocument/2006/relationships/image" Target="../media/image9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Relationship Id="rId4" Type="http://schemas.openxmlformats.org/officeDocument/2006/relationships/image" Target="../media/image8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4.xml"/><Relationship Id="rId2" Type="http://schemas.openxmlformats.org/officeDocument/2006/relationships/chart" Target="../charts/chart35.xml"/><Relationship Id="rId3" Type="http://schemas.openxmlformats.org/officeDocument/2006/relationships/chart" Target="../charts/chart36.xml"/><Relationship Id="rId4" Type="http://schemas.openxmlformats.org/officeDocument/2006/relationships/image" Target="../media/image5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image" Target="../media/image7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image" Target="../media/image1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image" Target="../media/image4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Relationship Id="rId3" Type="http://schemas.openxmlformats.org/officeDocument/2006/relationships/chart" Target="../charts/chart18.xml"/><Relationship Id="rId4" Type="http://schemas.openxmlformats.org/officeDocument/2006/relationships/image" Target="../media/image10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image" Target="../media/image3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Relationship Id="rId3" Type="http://schemas.openxmlformats.org/officeDocument/2006/relationships/chart" Target="../charts/chart24.xml"/><Relationship Id="rId4" Type="http://schemas.openxmlformats.org/officeDocument/2006/relationships/image" Target="../media/image6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314325</xdr:colOff>
      <xdr:row>1</xdr:row>
      <xdr:rowOff>180975</xdr:rowOff>
    </xdr:from>
    <xdr:ext cx="571500" cy="36195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>
      <xdr:nvGraphicFramePr>
        <xdr:cNvPr id="2" name="Chart 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638175</xdr:colOff>
      <xdr:row>1</xdr:row>
      <xdr:rowOff>438150</xdr:rowOff>
    </xdr:from>
    <xdr:ext cx="5191125" cy="857250"/>
    <xdr:graphicFrame>
      <xdr:nvGraphicFramePr>
        <xdr:cNvPr id="3" name="Chart 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904875</xdr:colOff>
      <xdr:row>1</xdr:row>
      <xdr:rowOff>180975</xdr:rowOff>
    </xdr:from>
    <xdr:ext cx="571500" cy="361950"/>
    <xdr:graphicFrame>
      <xdr:nvGraphicFramePr>
        <xdr:cNvPr id="28" name="Chart 28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238125</xdr:colOff>
      <xdr:row>1</xdr:row>
      <xdr:rowOff>180975</xdr:rowOff>
    </xdr:from>
    <xdr:ext cx="657225" cy="361950"/>
    <xdr:graphicFrame>
      <xdr:nvGraphicFramePr>
        <xdr:cNvPr id="29" name="Chart 29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514350</xdr:colOff>
      <xdr:row>1</xdr:row>
      <xdr:rowOff>47625</xdr:rowOff>
    </xdr:from>
    <xdr:ext cx="2486025" cy="1390650"/>
    <xdr:graphicFrame>
      <xdr:nvGraphicFramePr>
        <xdr:cNvPr id="30" name="Chart 30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28600"/>
    <xdr:pic>
      <xdr:nvPicPr>
        <xdr:cNvPr id="0" name="image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876300</xdr:colOff>
      <xdr:row>1</xdr:row>
      <xdr:rowOff>180975</xdr:rowOff>
    </xdr:from>
    <xdr:ext cx="571500" cy="361950"/>
    <xdr:graphicFrame>
      <xdr:nvGraphicFramePr>
        <xdr:cNvPr id="31" name="Chart 3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57150</xdr:colOff>
      <xdr:row>1</xdr:row>
      <xdr:rowOff>180975</xdr:rowOff>
    </xdr:from>
    <xdr:ext cx="657225" cy="361950"/>
    <xdr:graphicFrame>
      <xdr:nvGraphicFramePr>
        <xdr:cNvPr id="32" name="Chart 3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495300</xdr:colOff>
      <xdr:row>1</xdr:row>
      <xdr:rowOff>57150</xdr:rowOff>
    </xdr:from>
    <xdr:ext cx="2457450" cy="1390650"/>
    <xdr:graphicFrame>
      <xdr:nvGraphicFramePr>
        <xdr:cNvPr id="33" name="Chart 3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28600"/>
    <xdr:pic>
      <xdr:nvPicPr>
        <xdr:cNvPr id="0" name="image8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876300</xdr:colOff>
      <xdr:row>1</xdr:row>
      <xdr:rowOff>180975</xdr:rowOff>
    </xdr:from>
    <xdr:ext cx="571500" cy="361950"/>
    <xdr:graphicFrame>
      <xdr:nvGraphicFramePr>
        <xdr:cNvPr id="34" name="Chart 34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</xdr:row>
      <xdr:rowOff>180975</xdr:rowOff>
    </xdr:from>
    <xdr:ext cx="657225" cy="361950"/>
    <xdr:graphicFrame>
      <xdr:nvGraphicFramePr>
        <xdr:cNvPr id="35" name="Chart 35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457200</xdr:colOff>
      <xdr:row>1</xdr:row>
      <xdr:rowOff>95250</xdr:rowOff>
    </xdr:from>
    <xdr:ext cx="2466975" cy="1390650"/>
    <xdr:graphicFrame>
      <xdr:nvGraphicFramePr>
        <xdr:cNvPr id="36" name="Chart 36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28600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314325</xdr:colOff>
      <xdr:row>1</xdr:row>
      <xdr:rowOff>180975</xdr:rowOff>
    </xdr:from>
    <xdr:ext cx="571500" cy="361950"/>
    <xdr:graphicFrame>
      <xdr:nvGraphicFramePr>
        <xdr:cNvPr id="4" name="Chart 4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>
      <xdr:nvGraphicFramePr>
        <xdr:cNvPr id="5" name="Chart 5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638175</xdr:colOff>
      <xdr:row>1</xdr:row>
      <xdr:rowOff>428625</xdr:rowOff>
    </xdr:from>
    <xdr:ext cx="5324475" cy="857250"/>
    <xdr:graphicFrame>
      <xdr:nvGraphicFramePr>
        <xdr:cNvPr id="6" name="Chart 6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314325</xdr:colOff>
      <xdr:row>1</xdr:row>
      <xdr:rowOff>180975</xdr:rowOff>
    </xdr:from>
    <xdr:ext cx="571500" cy="361950"/>
    <xdr:graphicFrame>
      <xdr:nvGraphicFramePr>
        <xdr:cNvPr id="7" name="Chart 7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>
      <xdr:nvGraphicFramePr>
        <xdr:cNvPr id="8" name="Chart 8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609600</xdr:colOff>
      <xdr:row>1</xdr:row>
      <xdr:rowOff>438150</xdr:rowOff>
    </xdr:from>
    <xdr:ext cx="5534025" cy="857250"/>
    <xdr:graphicFrame>
      <xdr:nvGraphicFramePr>
        <xdr:cNvPr id="9" name="Chart 9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0" name="image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314325</xdr:colOff>
      <xdr:row>1</xdr:row>
      <xdr:rowOff>180975</xdr:rowOff>
    </xdr:from>
    <xdr:ext cx="571500" cy="361950"/>
    <xdr:graphicFrame>
      <xdr:nvGraphicFramePr>
        <xdr:cNvPr id="10" name="Chart 10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>
      <xdr:nvGraphicFramePr>
        <xdr:cNvPr id="11" name="Chart 1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628650</xdr:colOff>
      <xdr:row>1</xdr:row>
      <xdr:rowOff>438150</xdr:rowOff>
    </xdr:from>
    <xdr:ext cx="5667375" cy="857250"/>
    <xdr:graphicFrame>
      <xdr:nvGraphicFramePr>
        <xdr:cNvPr id="12" name="Chart 1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0" name="image1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314325</xdr:colOff>
      <xdr:row>1</xdr:row>
      <xdr:rowOff>180975</xdr:rowOff>
    </xdr:from>
    <xdr:ext cx="571500" cy="361950"/>
    <xdr:graphicFrame>
      <xdr:nvGraphicFramePr>
        <xdr:cNvPr id="13" name="Chart 1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>
      <xdr:nvGraphicFramePr>
        <xdr:cNvPr id="14" name="Chart 14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619125</xdr:colOff>
      <xdr:row>1</xdr:row>
      <xdr:rowOff>476250</xdr:rowOff>
    </xdr:from>
    <xdr:ext cx="5734050" cy="857250"/>
    <xdr:graphicFrame>
      <xdr:nvGraphicFramePr>
        <xdr:cNvPr id="15" name="Chart 15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314325</xdr:colOff>
      <xdr:row>1</xdr:row>
      <xdr:rowOff>180975</xdr:rowOff>
    </xdr:from>
    <xdr:ext cx="571500" cy="361950"/>
    <xdr:graphicFrame>
      <xdr:nvGraphicFramePr>
        <xdr:cNvPr id="16" name="Chart 16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381000</xdr:colOff>
      <xdr:row>1</xdr:row>
      <xdr:rowOff>180975</xdr:rowOff>
    </xdr:from>
    <xdr:ext cx="657225" cy="361950"/>
    <xdr:graphicFrame>
      <xdr:nvGraphicFramePr>
        <xdr:cNvPr id="17" name="Chart 17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638175</xdr:colOff>
      <xdr:row>1</xdr:row>
      <xdr:rowOff>419100</xdr:rowOff>
    </xdr:from>
    <xdr:ext cx="5705475" cy="857250"/>
    <xdr:graphicFrame>
      <xdr:nvGraphicFramePr>
        <xdr:cNvPr id="18" name="Chart 18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0" name="image10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1038225</xdr:colOff>
      <xdr:row>1</xdr:row>
      <xdr:rowOff>180975</xdr:rowOff>
    </xdr:from>
    <xdr:ext cx="571500" cy="361950"/>
    <xdr:graphicFrame>
      <xdr:nvGraphicFramePr>
        <xdr:cNvPr id="19" name="Chart 19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352425</xdr:colOff>
      <xdr:row>1</xdr:row>
      <xdr:rowOff>180975</xdr:rowOff>
    </xdr:from>
    <xdr:ext cx="657225" cy="361950"/>
    <xdr:graphicFrame>
      <xdr:nvGraphicFramePr>
        <xdr:cNvPr id="20" name="Chart 20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581025</xdr:colOff>
      <xdr:row>1</xdr:row>
      <xdr:rowOff>47625</xdr:rowOff>
    </xdr:from>
    <xdr:ext cx="2419350" cy="1438275"/>
    <xdr:graphicFrame>
      <xdr:nvGraphicFramePr>
        <xdr:cNvPr id="21" name="Chart 2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1907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933450</xdr:colOff>
      <xdr:row>1</xdr:row>
      <xdr:rowOff>180975</xdr:rowOff>
    </xdr:from>
    <xdr:ext cx="571500" cy="361950"/>
    <xdr:graphicFrame>
      <xdr:nvGraphicFramePr>
        <xdr:cNvPr id="22" name="Chart 2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295275</xdr:colOff>
      <xdr:row>1</xdr:row>
      <xdr:rowOff>180975</xdr:rowOff>
    </xdr:from>
    <xdr:ext cx="657225" cy="361950"/>
    <xdr:graphicFrame>
      <xdr:nvGraphicFramePr>
        <xdr:cNvPr id="23" name="Chart 2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590550</xdr:colOff>
      <xdr:row>1</xdr:row>
      <xdr:rowOff>66675</xdr:rowOff>
    </xdr:from>
    <xdr:ext cx="2438400" cy="1390650"/>
    <xdr:graphicFrame>
      <xdr:nvGraphicFramePr>
        <xdr:cNvPr id="24" name="Chart 24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28600"/>
    <xdr:pic>
      <xdr:nvPicPr>
        <xdr:cNvPr id="0" name="image6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866775</xdr:colOff>
      <xdr:row>1</xdr:row>
      <xdr:rowOff>180975</xdr:rowOff>
    </xdr:from>
    <xdr:ext cx="571500" cy="361950"/>
    <xdr:graphicFrame>
      <xdr:nvGraphicFramePr>
        <xdr:cNvPr id="25" name="Chart 25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190500</xdr:colOff>
      <xdr:row>1</xdr:row>
      <xdr:rowOff>180975</xdr:rowOff>
    </xdr:from>
    <xdr:ext cx="657225" cy="361950"/>
    <xdr:graphicFrame>
      <xdr:nvGraphicFramePr>
        <xdr:cNvPr id="26" name="Chart 26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542925</xdr:colOff>
      <xdr:row>1</xdr:row>
      <xdr:rowOff>38100</xdr:rowOff>
    </xdr:from>
    <xdr:ext cx="2438400" cy="1390650"/>
    <xdr:graphicFrame>
      <xdr:nvGraphicFramePr>
        <xdr:cNvPr id="27" name="Chart 27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0</xdr:colOff>
      <xdr:row>1</xdr:row>
      <xdr:rowOff>0</xdr:rowOff>
    </xdr:from>
    <xdr:ext cx="1066800" cy="228600"/>
    <xdr:pic>
      <xdr:nvPicPr>
        <xdr:cNvPr id="0" name="image1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open?id=18mnNwauOVuLkw83ka0opUcOKIIupET8O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13300</v>
      </c>
      <c r="H1" s="5">
        <f>SUM(F14)</f>
        <v>13400</v>
      </c>
    </row>
    <row r="2" ht="125.25" customHeight="1">
      <c r="A2" s="6"/>
      <c r="B2" s="7"/>
      <c r="G2" s="8">
        <f>SUM(G1/F15)</f>
        <v>0.4981273408</v>
      </c>
      <c r="H2" s="8">
        <f>SUM(F14/F15)</f>
        <v>0.5018726592</v>
      </c>
    </row>
    <row r="3">
      <c r="A3" s="9"/>
      <c r="B3" s="10" t="s">
        <v>1</v>
      </c>
      <c r="C3" s="11"/>
      <c r="D3" s="12">
        <v>12.5</v>
      </c>
      <c r="E3" s="13"/>
      <c r="F3" s="14"/>
      <c r="G3" s="15"/>
      <c r="H3" s="15"/>
    </row>
    <row r="4">
      <c r="A4" s="16"/>
      <c r="B4" s="17" t="s">
        <v>2</v>
      </c>
      <c r="C4" s="18"/>
      <c r="D4" s="16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21">
        <f>SUM(G2*G6)</f>
        <v>7.222846442</v>
      </c>
      <c r="H5" s="21">
        <f>SUM(H2*G6)</f>
        <v>7.277153558</v>
      </c>
    </row>
    <row r="6">
      <c r="A6" s="22"/>
      <c r="B6" s="23" t="s">
        <v>5</v>
      </c>
      <c r="C6" s="24" t="s">
        <v>6</v>
      </c>
      <c r="D6" s="22"/>
      <c r="E6" s="25"/>
      <c r="F6" s="26" t="s">
        <v>7</v>
      </c>
      <c r="G6" s="27">
        <f>SUM(D3+2)</f>
        <v>14.5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18000.0</v>
      </c>
      <c r="G7" s="33">
        <f>SUM(F15*G2)</f>
        <v>13300</v>
      </c>
      <c r="H7" s="33">
        <f>SUM(F15*H2)</f>
        <v>13400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8</v>
      </c>
      <c r="C9" s="38"/>
      <c r="D9" s="38"/>
      <c r="E9" s="38"/>
      <c r="F9" s="39"/>
      <c r="G9" s="36"/>
      <c r="H9" s="36"/>
    </row>
    <row r="10">
      <c r="A10" s="22"/>
      <c r="B10" s="40">
        <v>5200.0</v>
      </c>
      <c r="C10" s="41">
        <v>5000.0</v>
      </c>
      <c r="D10" s="22"/>
      <c r="E10" s="25"/>
      <c r="F10" s="42">
        <v>4600.0</v>
      </c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41500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10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300</v>
      </c>
      <c r="C14" s="49">
        <f t="shared" si="1"/>
        <v>13000</v>
      </c>
      <c r="D14" s="22"/>
      <c r="E14" s="25"/>
      <c r="F14" s="50">
        <f>SUM(F7-F10)</f>
        <v>13400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26700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13100</v>
      </c>
      <c r="H1" s="5">
        <f>SUM(F14)</f>
        <v>20000</v>
      </c>
    </row>
    <row r="2" ht="125.25" customHeight="1">
      <c r="A2" s="6"/>
      <c r="B2" s="7"/>
      <c r="G2" s="8">
        <f>SUM(G1/F15)</f>
        <v>0.3957703927</v>
      </c>
      <c r="H2" s="8">
        <f>SUM(F14/F15)</f>
        <v>0.6042296073</v>
      </c>
    </row>
    <row r="3">
      <c r="A3" s="9"/>
      <c r="B3" s="10" t="s">
        <v>1</v>
      </c>
      <c r="C3" s="11"/>
      <c r="D3" s="12">
        <v>12.5</v>
      </c>
      <c r="E3" s="13"/>
      <c r="F3" s="9"/>
      <c r="G3" s="15"/>
      <c r="H3" s="60">
        <f>SUM(H2-G2)</f>
        <v>0.2084592145</v>
      </c>
    </row>
    <row r="4">
      <c r="A4" s="16"/>
      <c r="B4" s="17" t="s">
        <v>2</v>
      </c>
      <c r="C4" s="18"/>
      <c r="D4" s="16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21">
        <f>SUM(G2*G6)</f>
        <v>4.947129909</v>
      </c>
      <c r="H5" s="21">
        <f>SUM(H2*G6)</f>
        <v>7.552870091</v>
      </c>
    </row>
    <row r="6">
      <c r="A6" s="22"/>
      <c r="B6" s="23" t="s">
        <v>5</v>
      </c>
      <c r="C6" s="24" t="s">
        <v>6</v>
      </c>
      <c r="D6" s="22"/>
      <c r="E6" s="25"/>
      <c r="F6" s="26" t="s">
        <v>18</v>
      </c>
      <c r="G6" s="27">
        <f>SUM(D3)</f>
        <v>12.5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26000.0</v>
      </c>
      <c r="G7" s="33">
        <f>SUM(F15*G2)</f>
        <v>13100</v>
      </c>
      <c r="H7" s="33">
        <f>SUM(F15*H2)</f>
        <v>20000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33</v>
      </c>
      <c r="C9" s="38"/>
      <c r="D9" s="38"/>
      <c r="E9" s="38"/>
      <c r="F9" s="39"/>
      <c r="G9" s="36"/>
      <c r="H9" s="36"/>
    </row>
    <row r="10">
      <c r="A10" s="22"/>
      <c r="B10" s="40">
        <v>4400.0</v>
      </c>
      <c r="C10" s="41">
        <v>6000.0</v>
      </c>
      <c r="D10" s="22"/>
      <c r="E10" s="25"/>
      <c r="F10" s="42">
        <v>6000.0</v>
      </c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49500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34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1100</v>
      </c>
      <c r="C14" s="49">
        <f t="shared" si="1"/>
        <v>12000</v>
      </c>
      <c r="D14" s="22"/>
      <c r="E14" s="25"/>
      <c r="F14" s="50">
        <f>SUM(F7-F10)</f>
        <v>20000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33100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13500</v>
      </c>
      <c r="H1" s="5">
        <f>SUM(F14)</f>
        <v>25500</v>
      </c>
    </row>
    <row r="2" ht="125.25" customHeight="1">
      <c r="A2" s="6"/>
      <c r="B2" s="7"/>
      <c r="G2" s="8">
        <f>SUM(G1/F15)</f>
        <v>0.3461538462</v>
      </c>
      <c r="H2" s="8">
        <f>SUM(F14/F15)</f>
        <v>0.6538461538</v>
      </c>
    </row>
    <row r="3">
      <c r="A3" s="9"/>
      <c r="B3" s="10" t="s">
        <v>1</v>
      </c>
      <c r="C3" s="11"/>
      <c r="D3" s="56">
        <v>11.85</v>
      </c>
      <c r="E3" s="13"/>
      <c r="F3" s="9"/>
      <c r="G3" s="15"/>
      <c r="H3" s="60">
        <f>SUM(H2-G2)</f>
        <v>0.3076923077</v>
      </c>
    </row>
    <row r="4">
      <c r="A4" s="16"/>
      <c r="B4" s="17" t="s">
        <v>2</v>
      </c>
      <c r="C4" s="18"/>
      <c r="D4" s="16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21">
        <f>SUM(G2*G6)</f>
        <v>4.101923077</v>
      </c>
      <c r="H5" s="21">
        <f>SUM(H2*G6)</f>
        <v>7.748076923</v>
      </c>
    </row>
    <row r="6">
      <c r="A6" s="22"/>
      <c r="B6" s="23" t="s">
        <v>5</v>
      </c>
      <c r="C6" s="24" t="s">
        <v>6</v>
      </c>
      <c r="D6" s="22"/>
      <c r="E6" s="25"/>
      <c r="F6" s="26" t="s">
        <v>21</v>
      </c>
      <c r="G6" s="27">
        <f>SUM(D3)</f>
        <v>11.85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32000.0</v>
      </c>
      <c r="G7" s="33">
        <f>SUM(F15*G2)</f>
        <v>13500</v>
      </c>
      <c r="H7" s="33">
        <f>SUM(F15*H2)</f>
        <v>25500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35</v>
      </c>
      <c r="C9" s="38"/>
      <c r="D9" s="38"/>
      <c r="E9" s="38"/>
      <c r="F9" s="39"/>
      <c r="G9" s="36"/>
      <c r="H9" s="36"/>
    </row>
    <row r="10">
      <c r="A10" s="22"/>
      <c r="B10" s="40">
        <v>4400.0</v>
      </c>
      <c r="C10" s="41">
        <v>5600.0</v>
      </c>
      <c r="D10" s="22"/>
      <c r="E10" s="25"/>
      <c r="F10" s="42">
        <v>6500.0</v>
      </c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55500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36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1100</v>
      </c>
      <c r="C14" s="49">
        <f t="shared" si="1"/>
        <v>12400</v>
      </c>
      <c r="D14" s="22"/>
      <c r="E14" s="25"/>
      <c r="F14" s="50">
        <f>SUM(F7-F10)</f>
        <v>25500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39000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23500</v>
      </c>
      <c r="H1" s="5">
        <f>SUM(F14)</f>
        <v>34000</v>
      </c>
    </row>
    <row r="2" ht="125.25" customHeight="1">
      <c r="A2" s="6"/>
      <c r="B2" s="7"/>
      <c r="G2" s="8">
        <f>SUM(G1/F15)</f>
        <v>0.4086956522</v>
      </c>
      <c r="H2" s="8">
        <f>SUM(F14/F15)</f>
        <v>0.5913043478</v>
      </c>
    </row>
    <row r="3">
      <c r="A3" s="9"/>
      <c r="B3" s="10" t="s">
        <v>1</v>
      </c>
      <c r="C3" s="11"/>
      <c r="D3" s="56">
        <v>10.15</v>
      </c>
      <c r="E3" s="13"/>
      <c r="F3" s="9"/>
      <c r="G3" s="15"/>
      <c r="H3" s="60">
        <f>SUM(H2-G2)</f>
        <v>0.1826086957</v>
      </c>
    </row>
    <row r="4">
      <c r="A4" s="16"/>
      <c r="B4" s="17" t="s">
        <v>2</v>
      </c>
      <c r="C4" s="18"/>
      <c r="D4" s="16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21">
        <f>SUM(G2*G6)</f>
        <v>4.14826087</v>
      </c>
      <c r="H5" s="21">
        <f>SUM(H2*G6)</f>
        <v>6.00173913</v>
      </c>
    </row>
    <row r="6">
      <c r="A6" s="22"/>
      <c r="B6" s="23" t="s">
        <v>5</v>
      </c>
      <c r="C6" s="24" t="s">
        <v>6</v>
      </c>
      <c r="D6" s="22"/>
      <c r="E6" s="25"/>
      <c r="F6" s="26" t="s">
        <v>24</v>
      </c>
      <c r="G6" s="27">
        <f>SUM(D3)</f>
        <v>10.15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34000.0</v>
      </c>
      <c r="G7" s="33">
        <f>SUM(F15*G2)</f>
        <v>23500</v>
      </c>
      <c r="H7" s="33">
        <f>SUM(F15*H2)</f>
        <v>34000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37</v>
      </c>
      <c r="C9" s="38"/>
      <c r="D9" s="38"/>
      <c r="E9" s="38"/>
      <c r="F9" s="39"/>
      <c r="G9" s="36"/>
      <c r="H9" s="36"/>
    </row>
    <row r="10">
      <c r="A10" s="22"/>
      <c r="B10" s="40"/>
      <c r="C10" s="41"/>
      <c r="D10" s="22"/>
      <c r="E10" s="25"/>
      <c r="F10" s="42"/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57500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38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5500</v>
      </c>
      <c r="C14" s="49">
        <f t="shared" si="1"/>
        <v>18000</v>
      </c>
      <c r="D14" s="22"/>
      <c r="E14" s="25"/>
      <c r="F14" s="50">
        <f>SUM(F7-F10)</f>
        <v>34000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57500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13000</v>
      </c>
      <c r="H1" s="5">
        <f>SUM(F14)</f>
        <v>15400</v>
      </c>
    </row>
    <row r="2" ht="125.25" customHeight="1">
      <c r="A2" s="6"/>
      <c r="B2" s="7"/>
      <c r="G2" s="8">
        <f>SUM(G1/F15)</f>
        <v>0.4577464789</v>
      </c>
      <c r="H2" s="8">
        <f>SUM(F14/F15)</f>
        <v>0.5422535211</v>
      </c>
    </row>
    <row r="3">
      <c r="A3" s="9"/>
      <c r="B3" s="10" t="s">
        <v>1</v>
      </c>
      <c r="C3" s="11"/>
      <c r="D3" s="12">
        <v>12.0</v>
      </c>
      <c r="E3" s="13"/>
      <c r="F3" s="9"/>
      <c r="G3" s="15"/>
      <c r="H3" s="15"/>
    </row>
    <row r="4">
      <c r="A4" s="16"/>
      <c r="B4" s="17" t="s">
        <v>2</v>
      </c>
      <c r="C4" s="18"/>
      <c r="D4" s="16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21">
        <f>SUM(G2*G6)</f>
        <v>6.71971831</v>
      </c>
      <c r="H5" s="21">
        <f>SUM(H2*G6)</f>
        <v>7.96028169</v>
      </c>
    </row>
    <row r="6">
      <c r="A6" s="22"/>
      <c r="B6" s="23" t="s">
        <v>5</v>
      </c>
      <c r="C6" s="24" t="s">
        <v>6</v>
      </c>
      <c r="D6" s="22"/>
      <c r="E6" s="25"/>
      <c r="F6" s="26" t="s">
        <v>12</v>
      </c>
      <c r="G6" s="27">
        <f>SUM(D3+2.68)</f>
        <v>14.68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21000.0</v>
      </c>
      <c r="G7" s="33">
        <f>SUM(F15*G2)</f>
        <v>13000</v>
      </c>
      <c r="H7" s="33">
        <f>SUM(F15*H2)</f>
        <v>15400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13</v>
      </c>
      <c r="C9" s="38"/>
      <c r="D9" s="38"/>
      <c r="E9" s="38"/>
      <c r="F9" s="39"/>
      <c r="G9" s="36"/>
      <c r="H9" s="36"/>
    </row>
    <row r="10">
      <c r="A10" s="22"/>
      <c r="B10" s="40">
        <v>5200.0</v>
      </c>
      <c r="C10" s="41">
        <v>5300.0</v>
      </c>
      <c r="D10" s="22"/>
      <c r="E10" s="25"/>
      <c r="F10" s="42">
        <v>5600.0</v>
      </c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44500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14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300</v>
      </c>
      <c r="C14" s="49">
        <f t="shared" si="1"/>
        <v>12700</v>
      </c>
      <c r="D14" s="22"/>
      <c r="E14" s="25"/>
      <c r="F14" s="50">
        <f>SUM(F7-F10)</f>
        <v>15400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28400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14700</v>
      </c>
      <c r="H1" s="5">
        <f>SUM(F14)</f>
        <v>19400</v>
      </c>
    </row>
    <row r="2" ht="125.25" customHeight="1">
      <c r="A2" s="6"/>
      <c r="B2" s="7"/>
      <c r="G2" s="8">
        <f>SUM(G1/F15)</f>
        <v>0.431085044</v>
      </c>
      <c r="H2" s="8">
        <f>SUM(F14/F15)</f>
        <v>0.568914956</v>
      </c>
    </row>
    <row r="3">
      <c r="A3" s="9"/>
      <c r="B3" s="10" t="s">
        <v>1</v>
      </c>
      <c r="C3" s="11"/>
      <c r="D3" s="12">
        <v>12.5</v>
      </c>
      <c r="E3" s="13"/>
      <c r="F3" s="9"/>
      <c r="G3" s="15"/>
      <c r="H3" s="15"/>
    </row>
    <row r="4">
      <c r="A4" s="16"/>
      <c r="B4" s="17" t="s">
        <v>2</v>
      </c>
      <c r="C4" s="18"/>
      <c r="D4" s="16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21">
        <f>SUM(G2*G6)</f>
        <v>6.724926686</v>
      </c>
      <c r="H5" s="21">
        <f>SUM(H2*G6)</f>
        <v>8.875073314</v>
      </c>
    </row>
    <row r="6">
      <c r="A6" s="22"/>
      <c r="B6" s="23" t="s">
        <v>5</v>
      </c>
      <c r="C6" s="24" t="s">
        <v>6</v>
      </c>
      <c r="D6" s="22"/>
      <c r="E6" s="25"/>
      <c r="F6" s="26" t="s">
        <v>15</v>
      </c>
      <c r="G6" s="27">
        <f>SUM(D3+3.1)</f>
        <v>15.6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24000.0</v>
      </c>
      <c r="G7" s="33">
        <f>SUM(F15*G2)</f>
        <v>14700</v>
      </c>
      <c r="H7" s="33">
        <f>SUM(F15*H2)</f>
        <v>19400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16</v>
      </c>
      <c r="C9" s="38"/>
      <c r="D9" s="38"/>
      <c r="E9" s="38"/>
      <c r="F9" s="39"/>
      <c r="G9" s="36"/>
      <c r="H9" s="36"/>
    </row>
    <row r="10">
      <c r="A10" s="22"/>
      <c r="B10" s="40">
        <v>4600.0</v>
      </c>
      <c r="C10" s="41">
        <v>4200.0</v>
      </c>
      <c r="D10" s="22"/>
      <c r="E10" s="25"/>
      <c r="F10" s="42">
        <v>4600.0</v>
      </c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47500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17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900</v>
      </c>
      <c r="C14" s="49">
        <f t="shared" si="1"/>
        <v>13800</v>
      </c>
      <c r="D14" s="22"/>
      <c r="E14" s="25"/>
      <c r="F14" s="50">
        <f>SUM(F7-F10)</f>
        <v>19400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34100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13500</v>
      </c>
      <c r="H1" s="5">
        <f>SUM(F14)</f>
        <v>19700</v>
      </c>
    </row>
    <row r="2" ht="125.25" customHeight="1">
      <c r="A2" s="6"/>
      <c r="B2" s="7"/>
      <c r="G2" s="8">
        <f>SUM(G1/F15)</f>
        <v>0.406626506</v>
      </c>
      <c r="H2" s="8">
        <f>SUM(F14/F15)</f>
        <v>0.593373494</v>
      </c>
    </row>
    <row r="3">
      <c r="A3" s="9"/>
      <c r="B3" s="10" t="s">
        <v>1</v>
      </c>
      <c r="C3" s="11"/>
      <c r="D3" s="12">
        <v>12.2</v>
      </c>
      <c r="E3" s="13"/>
      <c r="F3" s="9"/>
      <c r="G3" s="15"/>
      <c r="H3" s="15"/>
    </row>
    <row r="4">
      <c r="A4" s="16"/>
      <c r="B4" s="17" t="s">
        <v>2</v>
      </c>
      <c r="C4" s="18"/>
      <c r="D4" s="16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21">
        <f>SUM(G2*G6)</f>
        <v>6.359638554</v>
      </c>
      <c r="H5" s="21">
        <f>SUM(H2*G6)</f>
        <v>9.280361446</v>
      </c>
    </row>
    <row r="6">
      <c r="A6" s="22"/>
      <c r="B6" s="23" t="s">
        <v>5</v>
      </c>
      <c r="C6" s="24" t="s">
        <v>6</v>
      </c>
      <c r="D6" s="22"/>
      <c r="E6" s="25"/>
      <c r="F6" s="26" t="s">
        <v>18</v>
      </c>
      <c r="G6" s="27">
        <f>SUM(D3+3.44)</f>
        <v>15.64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26000.0</v>
      </c>
      <c r="G7" s="33">
        <f>SUM(F15*G2)</f>
        <v>13500</v>
      </c>
      <c r="H7" s="33">
        <f>SUM(F15*H2)</f>
        <v>19700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19</v>
      </c>
      <c r="C9" s="38"/>
      <c r="D9" s="38"/>
      <c r="E9" s="38"/>
      <c r="F9" s="39"/>
      <c r="G9" s="36"/>
      <c r="H9" s="36"/>
    </row>
    <row r="10">
      <c r="A10" s="22"/>
      <c r="B10" s="40">
        <v>5000.0</v>
      </c>
      <c r="C10" s="41">
        <v>5000.0</v>
      </c>
      <c r="D10" s="22"/>
      <c r="E10" s="25"/>
      <c r="F10" s="42">
        <v>6300.0</v>
      </c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49500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20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500</v>
      </c>
      <c r="C14" s="49">
        <f t="shared" si="1"/>
        <v>13000</v>
      </c>
      <c r="D14" s="22"/>
      <c r="E14" s="25"/>
      <c r="F14" s="50">
        <f>SUM(F7-F10)</f>
        <v>19700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33200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1200</v>
      </c>
      <c r="H1" s="5">
        <f>SUM(F14)</f>
        <v>2000</v>
      </c>
    </row>
    <row r="2" ht="125.25" customHeight="1">
      <c r="A2" s="6"/>
      <c r="B2" s="7"/>
      <c r="G2" s="8">
        <f>SUM(G1/F15)</f>
        <v>0.375</v>
      </c>
      <c r="H2" s="8">
        <f>SUM(F14/F15)</f>
        <v>0.625</v>
      </c>
    </row>
    <row r="3">
      <c r="A3" s="9"/>
      <c r="B3" s="10" t="s">
        <v>1</v>
      </c>
      <c r="C3" s="11"/>
      <c r="D3" s="56">
        <v>11.85</v>
      </c>
      <c r="E3" s="13"/>
      <c r="F3" s="9"/>
      <c r="G3" s="15"/>
      <c r="H3" s="15"/>
    </row>
    <row r="4">
      <c r="A4" s="16"/>
      <c r="B4" s="17" t="s">
        <v>2</v>
      </c>
      <c r="C4" s="18"/>
      <c r="D4" s="34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21">
        <f>SUM(G2*G6)</f>
        <v>6.05625</v>
      </c>
      <c r="H5" s="21">
        <f>SUM(H2*G6)</f>
        <v>10.09375</v>
      </c>
    </row>
    <row r="6">
      <c r="A6" s="22"/>
      <c r="B6" s="23" t="s">
        <v>5</v>
      </c>
      <c r="C6" s="24" t="s">
        <v>6</v>
      </c>
      <c r="D6" s="22"/>
      <c r="E6" s="25"/>
      <c r="F6" s="26" t="s">
        <v>21</v>
      </c>
      <c r="G6" s="27">
        <f>SUM(D3+4.3)</f>
        <v>16.15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32000.0</v>
      </c>
      <c r="G7" s="33">
        <f>SUM(F15*G2)</f>
        <v>1200</v>
      </c>
      <c r="H7" s="33">
        <f>SUM(F15*H2)</f>
        <v>2000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22</v>
      </c>
      <c r="C9" s="38"/>
      <c r="D9" s="38"/>
      <c r="E9" s="38"/>
      <c r="F9" s="39"/>
      <c r="G9" s="36"/>
      <c r="H9" s="36"/>
    </row>
    <row r="10">
      <c r="A10" s="22"/>
      <c r="B10" s="40">
        <v>5300.0</v>
      </c>
      <c r="C10" s="41">
        <v>17000.0</v>
      </c>
      <c r="D10" s="22"/>
      <c r="E10" s="25"/>
      <c r="F10" s="42">
        <v>30000.0</v>
      </c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55500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23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200</v>
      </c>
      <c r="C14" s="49">
        <f t="shared" si="1"/>
        <v>1000</v>
      </c>
      <c r="D14" s="22"/>
      <c r="E14" s="25"/>
      <c r="F14" s="50">
        <f>SUM(F7-F10)</f>
        <v>2000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3200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10700</v>
      </c>
      <c r="H1" s="5">
        <f>SUM(F14)</f>
        <v>26000</v>
      </c>
    </row>
    <row r="2" ht="125.25" customHeight="1">
      <c r="A2" s="6"/>
      <c r="B2" s="7"/>
      <c r="G2" s="8">
        <f>SUM(G1/F15)</f>
        <v>0.2915531335</v>
      </c>
      <c r="H2" s="8">
        <f>SUM(F14/F15)</f>
        <v>0.7084468665</v>
      </c>
    </row>
    <row r="3">
      <c r="A3" s="9"/>
      <c r="B3" s="10" t="s">
        <v>1</v>
      </c>
      <c r="C3" s="11"/>
      <c r="D3" s="57">
        <v>44693.0</v>
      </c>
      <c r="E3" s="13"/>
      <c r="F3" s="9"/>
      <c r="G3" s="15"/>
      <c r="H3" s="15"/>
    </row>
    <row r="4">
      <c r="A4" s="16"/>
      <c r="B4" s="17" t="s">
        <v>2</v>
      </c>
      <c r="C4" s="18"/>
      <c r="D4" s="16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21">
        <f>SUM(G2*G6)</f>
        <v>13032.13351</v>
      </c>
      <c r="H5" s="21">
        <f>SUM(H2*G6)</f>
        <v>31666.86649</v>
      </c>
    </row>
    <row r="6">
      <c r="A6" s="22"/>
      <c r="B6" s="23" t="s">
        <v>5</v>
      </c>
      <c r="C6" s="24" t="s">
        <v>6</v>
      </c>
      <c r="D6" s="22"/>
      <c r="E6" s="25"/>
      <c r="F6" s="26" t="s">
        <v>24</v>
      </c>
      <c r="G6" s="27">
        <f>SUM(D3+6)</f>
        <v>44699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34000.0</v>
      </c>
      <c r="G7" s="33">
        <f>SUM(F15*G2)</f>
        <v>10700</v>
      </c>
      <c r="H7" s="33">
        <f>SUM(F15*H2)</f>
        <v>26000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25</v>
      </c>
      <c r="C9" s="38"/>
      <c r="D9" s="38"/>
      <c r="E9" s="38"/>
      <c r="F9" s="39"/>
      <c r="G9" s="36"/>
      <c r="H9" s="36"/>
    </row>
    <row r="10">
      <c r="A10" s="22"/>
      <c r="B10" s="40">
        <v>5300.0</v>
      </c>
      <c r="C10" s="41">
        <v>7500.0</v>
      </c>
      <c r="D10" s="22"/>
      <c r="E10" s="25"/>
      <c r="F10" s="42">
        <v>8000.0</v>
      </c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57500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26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200</v>
      </c>
      <c r="C14" s="49">
        <f t="shared" si="1"/>
        <v>10500</v>
      </c>
      <c r="D14" s="22"/>
      <c r="E14" s="25"/>
      <c r="F14" s="50">
        <f>SUM(F7-F10)</f>
        <v>26000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36700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13200</v>
      </c>
      <c r="H1" s="5">
        <f>SUM(F14)</f>
        <v>14480</v>
      </c>
    </row>
    <row r="2" ht="125.25" customHeight="1">
      <c r="A2" s="6"/>
      <c r="B2" s="7"/>
      <c r="G2" s="8">
        <f>SUM(G1/F15)</f>
        <v>0.4768786127</v>
      </c>
      <c r="H2" s="8">
        <f>SUM(F14/F15)</f>
        <v>0.5231213873</v>
      </c>
    </row>
    <row r="3">
      <c r="A3" s="9"/>
      <c r="B3" s="10" t="s">
        <v>1</v>
      </c>
      <c r="C3" s="11"/>
      <c r="D3" s="12">
        <v>12.5</v>
      </c>
      <c r="E3" s="13"/>
      <c r="F3" s="9"/>
      <c r="G3" s="15"/>
      <c r="H3" s="15"/>
    </row>
    <row r="4">
      <c r="A4" s="16"/>
      <c r="B4" s="17" t="s">
        <v>2</v>
      </c>
      <c r="C4" s="18"/>
      <c r="D4" s="16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58">
        <f>SUM(G2*G6)</f>
        <v>5.960982659</v>
      </c>
      <c r="H5" s="15">
        <f>SUM(H2*G6)</f>
        <v>6.539017341</v>
      </c>
    </row>
    <row r="6">
      <c r="A6" s="22"/>
      <c r="B6" s="23" t="s">
        <v>5</v>
      </c>
      <c r="C6" s="24" t="s">
        <v>6</v>
      </c>
      <c r="D6" s="22"/>
      <c r="E6" s="25"/>
      <c r="F6" s="26" t="s">
        <v>7</v>
      </c>
      <c r="G6" s="27">
        <f>SUM(D3)</f>
        <v>12.5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18000.0</v>
      </c>
      <c r="G7" s="33">
        <f>SUM(F15*G2)</f>
        <v>13200</v>
      </c>
      <c r="H7" s="33">
        <f>SUM(F15*H2)</f>
        <v>14480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27</v>
      </c>
      <c r="C9" s="38"/>
      <c r="D9" s="38"/>
      <c r="E9" s="38"/>
      <c r="F9" s="39"/>
      <c r="G9" s="36"/>
      <c r="H9" s="36"/>
    </row>
    <row r="10">
      <c r="A10" s="22"/>
      <c r="B10" s="40">
        <v>4800.0</v>
      </c>
      <c r="C10" s="41">
        <v>5500.0</v>
      </c>
      <c r="D10" s="22"/>
      <c r="E10" s="25"/>
      <c r="F10" s="42">
        <v>3520.0</v>
      </c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41500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28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700</v>
      </c>
      <c r="C14" s="49">
        <f t="shared" si="1"/>
        <v>12500</v>
      </c>
      <c r="D14" s="22"/>
      <c r="E14" s="25"/>
      <c r="F14" s="50">
        <f>SUM(F7-F10)</f>
        <v>14480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27680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14200</v>
      </c>
      <c r="H1" s="5">
        <f>SUM(F14)</f>
        <v>15000</v>
      </c>
    </row>
    <row r="2" ht="125.25" customHeight="1">
      <c r="A2" s="6"/>
      <c r="B2" s="59"/>
      <c r="G2" s="8">
        <f>SUM(G1/F15)</f>
        <v>0.4863013699</v>
      </c>
      <c r="H2" s="8">
        <f>SUM(F14/F15)</f>
        <v>0.5136986301</v>
      </c>
    </row>
    <row r="3">
      <c r="A3" s="9"/>
      <c r="B3" s="10" t="s">
        <v>1</v>
      </c>
      <c r="C3" s="11"/>
      <c r="D3" s="12"/>
      <c r="E3" s="13"/>
      <c r="F3" s="9"/>
      <c r="G3" s="15"/>
      <c r="H3" s="60">
        <f>SUM(H2-G2)</f>
        <v>0.02739726027</v>
      </c>
    </row>
    <row r="4">
      <c r="A4" s="16"/>
      <c r="B4" s="17" t="s">
        <v>2</v>
      </c>
      <c r="C4" s="18"/>
      <c r="D4" s="16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21">
        <f>SUM(G2*G6)</f>
        <v>1.303287671</v>
      </c>
      <c r="H5" s="21">
        <f>SUM(H2*G6)</f>
        <v>1.376712329</v>
      </c>
    </row>
    <row r="6">
      <c r="A6" s="22"/>
      <c r="B6" s="23" t="s">
        <v>5</v>
      </c>
      <c r="C6" s="24" t="s">
        <v>6</v>
      </c>
      <c r="D6" s="22"/>
      <c r="E6" s="25"/>
      <c r="F6" s="26" t="s">
        <v>7</v>
      </c>
      <c r="G6" s="27">
        <f>SUM(D3+2.68)</f>
        <v>2.68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21000.0</v>
      </c>
      <c r="G7" s="33">
        <f>SUM(F15*G2)</f>
        <v>14200</v>
      </c>
      <c r="H7" s="33">
        <f>SUM(F15*H2)</f>
        <v>15000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29</v>
      </c>
      <c r="C9" s="38"/>
      <c r="D9" s="38"/>
      <c r="E9" s="38"/>
      <c r="F9" s="39"/>
      <c r="G9" s="36"/>
      <c r="H9" s="36"/>
    </row>
    <row r="10">
      <c r="A10" s="22"/>
      <c r="B10" s="40">
        <v>4800.0</v>
      </c>
      <c r="C10" s="41">
        <v>4500.0</v>
      </c>
      <c r="D10" s="22"/>
      <c r="E10" s="25"/>
      <c r="F10" s="42">
        <v>6000.0</v>
      </c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44500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30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700</v>
      </c>
      <c r="C14" s="49">
        <f t="shared" si="1"/>
        <v>13500</v>
      </c>
      <c r="D14" s="22"/>
      <c r="E14" s="25"/>
      <c r="F14" s="50">
        <f>SUM(F7-F10)</f>
        <v>15000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29200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14.0"/>
    <col customWidth="1" min="3" max="3" width="17.75"/>
    <col customWidth="1" min="4" max="4" width="33.63"/>
    <col customWidth="1" min="5" max="5" width="7.0"/>
    <col customWidth="1" min="6" max="6" width="26.38"/>
    <col customWidth="1" hidden="1" min="7" max="7" width="15.25"/>
    <col customWidth="1" hidden="1" min="8" max="8" width="12.13"/>
  </cols>
  <sheetData>
    <row r="1">
      <c r="B1" s="1" t="s">
        <v>0</v>
      </c>
      <c r="C1" s="2"/>
      <c r="D1" s="2"/>
      <c r="E1" s="2"/>
      <c r="F1" s="3"/>
      <c r="G1" s="4">
        <f>SUM(B14:C14)</f>
        <v>14600</v>
      </c>
      <c r="H1" s="5">
        <f>SUM(F14)</f>
        <v>18000</v>
      </c>
    </row>
    <row r="2" ht="125.25" customHeight="1">
      <c r="A2" s="6"/>
      <c r="B2" s="7"/>
      <c r="G2" s="8">
        <f>SUM(G1/F15)</f>
        <v>0.4478527607</v>
      </c>
      <c r="H2" s="8">
        <f>SUM(F14/F15)</f>
        <v>0.5521472393</v>
      </c>
    </row>
    <row r="3">
      <c r="A3" s="9"/>
      <c r="B3" s="10" t="s">
        <v>1</v>
      </c>
      <c r="C3" s="11"/>
      <c r="D3" s="12">
        <v>12.3</v>
      </c>
      <c r="E3" s="13"/>
      <c r="F3" s="9"/>
      <c r="G3" s="15"/>
      <c r="H3" s="60">
        <f>SUM(H2-G2)</f>
        <v>0.1042944785</v>
      </c>
    </row>
    <row r="4">
      <c r="A4" s="16"/>
      <c r="B4" s="17" t="s">
        <v>2</v>
      </c>
      <c r="C4" s="18"/>
      <c r="D4" s="16" t="s">
        <v>3</v>
      </c>
      <c r="G4" s="15"/>
      <c r="H4" s="15"/>
    </row>
    <row r="5">
      <c r="A5" s="19"/>
      <c r="B5" s="20" t="s">
        <v>4</v>
      </c>
      <c r="C5" s="2"/>
      <c r="D5" s="2"/>
      <c r="E5" s="2"/>
      <c r="F5" s="3"/>
      <c r="G5" s="21">
        <f>SUM(G2*G6)</f>
        <v>6.896932515</v>
      </c>
      <c r="H5" s="21">
        <f>SUM(H2*G6)</f>
        <v>8.503067485</v>
      </c>
    </row>
    <row r="6">
      <c r="A6" s="22"/>
      <c r="B6" s="23" t="s">
        <v>5</v>
      </c>
      <c r="C6" s="24" t="s">
        <v>6</v>
      </c>
      <c r="D6" s="22"/>
      <c r="E6" s="25"/>
      <c r="F6" s="26" t="s">
        <v>15</v>
      </c>
      <c r="G6" s="27">
        <f>SUM(D3+3.1)</f>
        <v>15.4</v>
      </c>
      <c r="H6" s="27"/>
    </row>
    <row r="7" ht="21.0" customHeight="1">
      <c r="A7" s="22"/>
      <c r="B7" s="28">
        <v>5500.0</v>
      </c>
      <c r="C7" s="29">
        <v>18000.0</v>
      </c>
      <c r="D7" s="30"/>
      <c r="E7" s="31"/>
      <c r="F7" s="32">
        <v>24000.0</v>
      </c>
      <c r="G7" s="33">
        <f>SUM(F15*G2)</f>
        <v>14600</v>
      </c>
      <c r="H7" s="33">
        <f>SUM(F15*H2)</f>
        <v>18000</v>
      </c>
    </row>
    <row r="8" ht="6.75" customHeight="1">
      <c r="A8" s="34"/>
      <c r="B8" s="35"/>
      <c r="C8" s="35"/>
      <c r="D8" s="35"/>
      <c r="E8" s="35"/>
      <c r="F8" s="35"/>
      <c r="G8" s="36"/>
      <c r="H8" s="36"/>
    </row>
    <row r="9">
      <c r="A9" s="16"/>
      <c r="B9" s="37" t="s">
        <v>31</v>
      </c>
      <c r="C9" s="38"/>
      <c r="D9" s="38"/>
      <c r="E9" s="38"/>
      <c r="F9" s="39"/>
      <c r="G9" s="36"/>
      <c r="H9" s="36"/>
    </row>
    <row r="10">
      <c r="A10" s="22"/>
      <c r="B10" s="40">
        <v>4400.0</v>
      </c>
      <c r="C10" s="41">
        <v>4500.0</v>
      </c>
      <c r="D10" s="22"/>
      <c r="E10" s="25"/>
      <c r="F10" s="42">
        <v>6000.0</v>
      </c>
      <c r="G10" s="43"/>
      <c r="H10" s="43"/>
    </row>
    <row r="11">
      <c r="A11" s="22"/>
      <c r="B11" s="44"/>
      <c r="C11" s="45"/>
      <c r="D11" s="46" t="s">
        <v>9</v>
      </c>
      <c r="E11" s="2"/>
      <c r="F11" s="47">
        <f>SUM(B7+C7+F7)</f>
        <v>47500</v>
      </c>
      <c r="G11" s="43"/>
      <c r="H11" s="43"/>
    </row>
    <row r="12" ht="7.5" customHeight="1">
      <c r="A12" s="34"/>
      <c r="B12" s="35"/>
      <c r="C12" s="35"/>
      <c r="D12" s="35"/>
      <c r="E12" s="35"/>
      <c r="F12" s="35"/>
      <c r="G12" s="36"/>
      <c r="H12" s="36"/>
    </row>
    <row r="13">
      <c r="A13" s="16"/>
      <c r="B13" s="37" t="s">
        <v>32</v>
      </c>
      <c r="C13" s="38"/>
      <c r="D13" s="38"/>
      <c r="E13" s="38"/>
      <c r="F13" s="39"/>
      <c r="G13" s="36"/>
      <c r="H13" s="36"/>
    </row>
    <row r="14">
      <c r="A14" s="22"/>
      <c r="B14" s="48">
        <f t="shared" ref="B14:C14" si="1">SUM(B7-B10)</f>
        <v>1100</v>
      </c>
      <c r="C14" s="49">
        <f t="shared" si="1"/>
        <v>13500</v>
      </c>
      <c r="D14" s="22"/>
      <c r="E14" s="25"/>
      <c r="F14" s="50">
        <f>SUM(F7-F10)</f>
        <v>18000</v>
      </c>
      <c r="G14" s="43"/>
      <c r="H14" s="43"/>
    </row>
    <row r="15">
      <c r="A15" s="16"/>
      <c r="B15" s="51"/>
      <c r="C15" s="52"/>
      <c r="D15" s="53" t="s">
        <v>11</v>
      </c>
      <c r="E15" s="54"/>
      <c r="F15" s="55">
        <f>SUM(F11-B10-C10-F10)</f>
        <v>32600</v>
      </c>
      <c r="G15" s="27"/>
      <c r="H15" s="27"/>
    </row>
  </sheetData>
  <mergeCells count="11">
    <mergeCell ref="B9:F9"/>
    <mergeCell ref="D11:E11"/>
    <mergeCell ref="B13:F13"/>
    <mergeCell ref="D15:E15"/>
    <mergeCell ref="B1:F1"/>
    <mergeCell ref="B2:F2"/>
    <mergeCell ref="B3:C3"/>
    <mergeCell ref="D3:E3"/>
    <mergeCell ref="B4:C4"/>
    <mergeCell ref="D4:F4"/>
    <mergeCell ref="B5:F5"/>
  </mergeCells>
  <conditionalFormatting sqref="B15">
    <cfRule type="cellIs" dxfId="0" priority="1" operator="greaterThanOrEqual">
      <formula>1</formula>
    </cfRule>
  </conditionalFormatting>
  <conditionalFormatting sqref="B15">
    <cfRule type="cellIs" dxfId="0" priority="2" operator="greaterThanOrEqual">
      <formula>1</formula>
    </cfRule>
  </conditionalFormatting>
  <conditionalFormatting sqref="B15">
    <cfRule type="cellIs" dxfId="0" priority="3" operator="greaterThanOrEqual">
      <formula>1</formula>
    </cfRule>
  </conditionalFormatting>
  <conditionalFormatting sqref="B15">
    <cfRule type="cellIs" dxfId="0" priority="4" operator="greaterThanOrEqual">
      <formula>1</formula>
    </cfRule>
  </conditionalFormatting>
  <conditionalFormatting sqref="B15">
    <cfRule type="cellIs" dxfId="0" priority="5" operator="greaterThanOrEqual">
      <formula>1</formula>
    </cfRule>
  </conditionalFormatting>
  <hyperlinks>
    <hyperlink r:id="rId1" ref="B1"/>
  </hyperlinks>
  <drawing r:id="rId2"/>
</worksheet>
</file>