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1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2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csrdn-my.sharepoint.com/personal/lacroixs_cssrdn_gouv_qc_ca/Documents/Bureau/compétence 7/"/>
    </mc:Choice>
  </mc:AlternateContent>
  <xr:revisionPtr revIDLastSave="0" documentId="8_{BADBD70B-B5E0-440A-840D-ADDBF832801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-R fourgon B.21" sheetId="1" r:id="rId1"/>
    <sheet name=" S-R Fourgon B.31" sheetId="2" r:id="rId2"/>
    <sheet name="S-R Fourgon B.32" sheetId="3" r:id="rId3"/>
    <sheet name="S-R Fourgon B.33" sheetId="4" r:id="rId4"/>
    <sheet name="S-R Fourgon B.44" sheetId="5" r:id="rId5"/>
    <sheet name="S-R Fourgon B.45" sheetId="6" r:id="rId6"/>
    <sheet name="S_R Plateau B.21" sheetId="7" r:id="rId7"/>
    <sheet name="S-R Plateau B.31" sheetId="8" r:id="rId8"/>
    <sheet name="S-R Plateau B.32" sheetId="9" r:id="rId9"/>
    <sheet name="S-R Plateau B.33" sheetId="10" r:id="rId10"/>
    <sheet name="S-R Plateau B.44" sheetId="11" r:id="rId11"/>
    <sheet name="S-R Plateau B.45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2" l="1"/>
  <c r="C14" i="12"/>
  <c r="G1" i="12" s="1"/>
  <c r="G2" i="12" s="1"/>
  <c r="G5" i="12" s="1"/>
  <c r="B14" i="12"/>
  <c r="F11" i="12"/>
  <c r="F15" i="12" s="1"/>
  <c r="G6" i="12"/>
  <c r="H1" i="12"/>
  <c r="F14" i="11"/>
  <c r="H1" i="11" s="1"/>
  <c r="C14" i="11"/>
  <c r="B14" i="11"/>
  <c r="F11" i="11"/>
  <c r="F15" i="11" s="1"/>
  <c r="G6" i="11"/>
  <c r="G1" i="11"/>
  <c r="F15" i="10"/>
  <c r="F14" i="10"/>
  <c r="C14" i="10"/>
  <c r="B14" i="10"/>
  <c r="F11" i="10"/>
  <c r="G6" i="10"/>
  <c r="H1" i="10"/>
  <c r="G1" i="10"/>
  <c r="G2" i="10" s="1"/>
  <c r="G5" i="10" s="1"/>
  <c r="F14" i="9"/>
  <c r="C14" i="9"/>
  <c r="B14" i="9"/>
  <c r="G1" i="9" s="1"/>
  <c r="F11" i="9"/>
  <c r="F15" i="9" s="1"/>
  <c r="G6" i="9"/>
  <c r="H1" i="9"/>
  <c r="F14" i="8"/>
  <c r="C14" i="8"/>
  <c r="B14" i="8"/>
  <c r="G1" i="8" s="1"/>
  <c r="F11" i="8"/>
  <c r="F15" i="8" s="1"/>
  <c r="G6" i="8"/>
  <c r="H1" i="8"/>
  <c r="F14" i="7"/>
  <c r="C14" i="7"/>
  <c r="B14" i="7"/>
  <c r="G1" i="7" s="1"/>
  <c r="F11" i="7"/>
  <c r="F15" i="7" s="1"/>
  <c r="G6" i="7"/>
  <c r="H1" i="7"/>
  <c r="F14" i="6"/>
  <c r="C14" i="6"/>
  <c r="B14" i="6"/>
  <c r="G1" i="6" s="1"/>
  <c r="F11" i="6"/>
  <c r="F15" i="6" s="1"/>
  <c r="G6" i="6"/>
  <c r="H1" i="6"/>
  <c r="F14" i="5"/>
  <c r="C14" i="5"/>
  <c r="B14" i="5"/>
  <c r="G1" i="5" s="1"/>
  <c r="F11" i="5"/>
  <c r="F15" i="5" s="1"/>
  <c r="G6" i="5"/>
  <c r="H1" i="5"/>
  <c r="F14" i="4"/>
  <c r="C14" i="4"/>
  <c r="B14" i="4"/>
  <c r="G1" i="4" s="1"/>
  <c r="F11" i="4"/>
  <c r="F15" i="4" s="1"/>
  <c r="G6" i="4"/>
  <c r="H1" i="4"/>
  <c r="F14" i="3"/>
  <c r="C14" i="3"/>
  <c r="B14" i="3"/>
  <c r="G1" i="3" s="1"/>
  <c r="F11" i="3"/>
  <c r="F15" i="3" s="1"/>
  <c r="G6" i="3"/>
  <c r="H1" i="3"/>
  <c r="F14" i="2"/>
  <c r="C14" i="2"/>
  <c r="B14" i="2"/>
  <c r="G1" i="2" s="1"/>
  <c r="F11" i="2"/>
  <c r="F15" i="2" s="1"/>
  <c r="G6" i="2"/>
  <c r="H1" i="2"/>
  <c r="F14" i="1"/>
  <c r="C14" i="1"/>
  <c r="B14" i="1"/>
  <c r="G1" i="1" s="1"/>
  <c r="G2" i="1" s="1"/>
  <c r="G5" i="1" s="1"/>
  <c r="F11" i="1"/>
  <c r="F15" i="1" s="1"/>
  <c r="G6" i="1"/>
  <c r="H1" i="1"/>
  <c r="H2" i="6" l="1"/>
  <c r="H5" i="6" s="1"/>
  <c r="H7" i="6"/>
  <c r="H2" i="2"/>
  <c r="H5" i="2" s="1"/>
  <c r="H7" i="2"/>
  <c r="H2" i="5"/>
  <c r="H5" i="5" s="1"/>
  <c r="H7" i="5"/>
  <c r="H7" i="10"/>
  <c r="G2" i="9"/>
  <c r="G5" i="9" s="1"/>
  <c r="G2" i="5"/>
  <c r="G5" i="5" s="1"/>
  <c r="H2" i="3"/>
  <c r="H5" i="3" s="1"/>
  <c r="H7" i="3"/>
  <c r="G7" i="12"/>
  <c r="H2" i="12"/>
  <c r="H2" i="4"/>
  <c r="H5" i="4" s="1"/>
  <c r="G2" i="2"/>
  <c r="G5" i="2" s="1"/>
  <c r="G2" i="7"/>
  <c r="G5" i="7" s="1"/>
  <c r="G2" i="3"/>
  <c r="G5" i="3" s="1"/>
  <c r="G2" i="4"/>
  <c r="G5" i="4" s="1"/>
  <c r="H7" i="11"/>
  <c r="G2" i="11"/>
  <c r="G5" i="11" s="1"/>
  <c r="H2" i="7"/>
  <c r="H5" i="7" s="1"/>
  <c r="H2" i="1"/>
  <c r="H5" i="1" s="1"/>
  <c r="G7" i="1"/>
  <c r="H7" i="1"/>
  <c r="H2" i="8"/>
  <c r="H7" i="8"/>
  <c r="G2" i="6"/>
  <c r="G5" i="6" s="1"/>
  <c r="H2" i="9"/>
  <c r="H7" i="9"/>
  <c r="G2" i="8"/>
  <c r="G5" i="8" s="1"/>
  <c r="H2" i="10"/>
  <c r="H2" i="11"/>
  <c r="G7" i="10"/>
  <c r="G7" i="9" l="1"/>
  <c r="H5" i="9"/>
  <c r="H3" i="9"/>
  <c r="G7" i="8"/>
  <c r="G7" i="11"/>
  <c r="G7" i="5"/>
  <c r="H5" i="12"/>
  <c r="H3" i="12"/>
  <c r="H3" i="8"/>
  <c r="H5" i="8"/>
  <c r="G7" i="7"/>
  <c r="H7" i="4"/>
  <c r="G7" i="4"/>
  <c r="G7" i="2"/>
  <c r="H5" i="11"/>
  <c r="H3" i="11"/>
  <c r="H7" i="7"/>
  <c r="H7" i="12"/>
  <c r="G7" i="6"/>
  <c r="H5" i="10"/>
  <c r="H3" i="10"/>
  <c r="G7" i="3"/>
</calcChain>
</file>

<file path=xl/sharedStrings.xml><?xml version="1.0" encoding="utf-8"?>
<sst xmlns="http://schemas.openxmlformats.org/spreadsheetml/2006/main" count="144" uniqueCount="39">
  <si>
    <t>Cliquez ici pour le fonctionnement de la fiche</t>
  </si>
  <si>
    <t>Empattement (distance entre l'axe d'ancrage et le centre du groupe d'essieux)</t>
  </si>
  <si>
    <t>Remplir les cases jaune</t>
  </si>
  <si>
    <t>N.B Toutes les données sont à titre indicatif. Certains facteurs peuvent influencés les données.</t>
  </si>
  <si>
    <t>Masse axiale permise par le règlement</t>
  </si>
  <si>
    <t>B-1 5500 kg
(+ selon la capacité de l’essieu)</t>
  </si>
  <si>
    <t>B-21</t>
  </si>
  <si>
    <t>B- 21</t>
  </si>
  <si>
    <r>
      <rPr>
        <b/>
        <i/>
        <sz val="9"/>
        <color rgb="FF000000"/>
        <rFont val="Arial"/>
      </rPr>
      <t xml:space="preserve">Masse axiale à vide </t>
    </r>
    <r>
      <rPr>
        <i/>
        <sz val="9"/>
        <color rgb="FF000000"/>
        <rFont val="Arial"/>
      </rPr>
      <t>(passage sur la balance)</t>
    </r>
  </si>
  <si>
    <t>Masse totale en charge :</t>
  </si>
  <si>
    <r>
      <rPr>
        <b/>
        <i/>
        <sz val="9"/>
        <color rgb="FF000000"/>
        <rFont val="Arial"/>
      </rPr>
      <t>Charge utile axiale</t>
    </r>
    <r>
      <rPr>
        <i/>
        <sz val="9"/>
        <color rgb="FF000000"/>
        <rFont val="Arial"/>
      </rPr>
      <t xml:space="preserve"> (masse maximale du chargement par essieu)</t>
    </r>
  </si>
  <si>
    <t>Total de la masse utile</t>
  </si>
  <si>
    <t>B- 31</t>
  </si>
  <si>
    <r>
      <rPr>
        <b/>
        <i/>
        <sz val="9"/>
        <color rgb="FF000000"/>
        <rFont val="Arial"/>
      </rPr>
      <t xml:space="preserve">Masse axiale à vide </t>
    </r>
    <r>
      <rPr>
        <i/>
        <sz val="9"/>
        <color rgb="FF000000"/>
        <rFont val="Arial"/>
      </rPr>
      <t>(passage sur la balance)</t>
    </r>
  </si>
  <si>
    <r>
      <rPr>
        <b/>
        <i/>
        <sz val="9"/>
        <color rgb="FF000000"/>
        <rFont val="Arial"/>
      </rPr>
      <t>Charge utile axiale</t>
    </r>
    <r>
      <rPr>
        <i/>
        <sz val="9"/>
        <color rgb="FF000000"/>
        <rFont val="Arial"/>
      </rPr>
      <t xml:space="preserve"> (masse maximale du chargement par essieu)</t>
    </r>
  </si>
  <si>
    <t>B- 32</t>
  </si>
  <si>
    <r>
      <rPr>
        <b/>
        <i/>
        <sz val="9"/>
        <color rgb="FF000000"/>
        <rFont val="Arial"/>
      </rPr>
      <t xml:space="preserve">Masse axiale à vide </t>
    </r>
    <r>
      <rPr>
        <i/>
        <sz val="9"/>
        <color rgb="FF000000"/>
        <rFont val="Arial"/>
      </rPr>
      <t>(passage sur la balance)</t>
    </r>
  </si>
  <si>
    <r>
      <rPr>
        <b/>
        <i/>
        <sz val="9"/>
        <color rgb="FF000000"/>
        <rFont val="Arial"/>
      </rPr>
      <t>Charge utile axiale</t>
    </r>
    <r>
      <rPr>
        <i/>
        <sz val="9"/>
        <color rgb="FF000000"/>
        <rFont val="Arial"/>
      </rPr>
      <t xml:space="preserve"> (masse maximale du chargement par essieu)</t>
    </r>
  </si>
  <si>
    <t>B- 33</t>
  </si>
  <si>
    <r>
      <rPr>
        <b/>
        <i/>
        <sz val="9"/>
        <color rgb="FF000000"/>
        <rFont val="Arial"/>
      </rPr>
      <t xml:space="preserve">Masse axiale à vide </t>
    </r>
    <r>
      <rPr>
        <i/>
        <sz val="9"/>
        <color rgb="FF000000"/>
        <rFont val="Arial"/>
      </rPr>
      <t>(passage sur la balance)</t>
    </r>
  </si>
  <si>
    <r>
      <rPr>
        <b/>
        <i/>
        <sz val="9"/>
        <color rgb="FF000000"/>
        <rFont val="Arial"/>
      </rPr>
      <t>Charge utile axiale</t>
    </r>
    <r>
      <rPr>
        <i/>
        <sz val="9"/>
        <color rgb="FF000000"/>
        <rFont val="Arial"/>
      </rPr>
      <t xml:space="preserve"> (masse maximale du chargement par essieu)</t>
    </r>
  </si>
  <si>
    <t>B- 44</t>
  </si>
  <si>
    <r>
      <rPr>
        <b/>
        <i/>
        <sz val="9"/>
        <color rgb="FF000000"/>
        <rFont val="Arial"/>
      </rPr>
      <t xml:space="preserve">Masse axiale à vide </t>
    </r>
    <r>
      <rPr>
        <i/>
        <sz val="9"/>
        <color rgb="FF000000"/>
        <rFont val="Arial"/>
      </rPr>
      <t>(passage sur la balance)</t>
    </r>
  </si>
  <si>
    <r>
      <rPr>
        <b/>
        <i/>
        <sz val="9"/>
        <color rgb="FF000000"/>
        <rFont val="Arial"/>
      </rPr>
      <t>Charge utile axiale</t>
    </r>
    <r>
      <rPr>
        <i/>
        <sz val="9"/>
        <color rgb="FF000000"/>
        <rFont val="Arial"/>
      </rPr>
      <t xml:space="preserve"> (masse maximale du chargement par essieu)</t>
    </r>
  </si>
  <si>
    <t>B- 45</t>
  </si>
  <si>
    <r>
      <rPr>
        <b/>
        <i/>
        <sz val="9"/>
        <color rgb="FF000000"/>
        <rFont val="Arial"/>
      </rPr>
      <t xml:space="preserve">Masse axiale à vide </t>
    </r>
    <r>
      <rPr>
        <i/>
        <sz val="9"/>
        <color rgb="FF000000"/>
        <rFont val="Arial"/>
      </rPr>
      <t>(passage sur la balance)</t>
    </r>
  </si>
  <si>
    <r>
      <rPr>
        <b/>
        <i/>
        <sz val="9"/>
        <color rgb="FF000000"/>
        <rFont val="Arial"/>
      </rPr>
      <t>Charge utile axiale</t>
    </r>
    <r>
      <rPr>
        <i/>
        <sz val="9"/>
        <color rgb="FF000000"/>
        <rFont val="Arial"/>
      </rPr>
      <t xml:space="preserve"> (masse maximale du chargement par essieu)</t>
    </r>
  </si>
  <si>
    <r>
      <rPr>
        <b/>
        <i/>
        <sz val="9"/>
        <color rgb="FF000000"/>
        <rFont val="Arial"/>
      </rPr>
      <t xml:space="preserve">Masse axiale à vide </t>
    </r>
    <r>
      <rPr>
        <i/>
        <sz val="9"/>
        <color rgb="FF000000"/>
        <rFont val="Arial"/>
      </rPr>
      <t>(passage sur la balance)</t>
    </r>
  </si>
  <si>
    <r>
      <rPr>
        <b/>
        <i/>
        <sz val="9"/>
        <color rgb="FF000000"/>
        <rFont val="Arial"/>
      </rPr>
      <t>Charge utile axiale</t>
    </r>
    <r>
      <rPr>
        <i/>
        <sz val="9"/>
        <color rgb="FF000000"/>
        <rFont val="Arial"/>
      </rPr>
      <t xml:space="preserve"> (masse maximale du chargement par essieu)</t>
    </r>
  </si>
  <si>
    <r>
      <rPr>
        <b/>
        <i/>
        <sz val="9"/>
        <color rgb="FF000000"/>
        <rFont val="Arial"/>
      </rPr>
      <t xml:space="preserve">Masse axiale à vide </t>
    </r>
    <r>
      <rPr>
        <i/>
        <sz val="9"/>
        <color rgb="FF000000"/>
        <rFont val="Arial"/>
      </rPr>
      <t>(passage sur la balance)</t>
    </r>
  </si>
  <si>
    <r>
      <rPr>
        <b/>
        <i/>
        <sz val="9"/>
        <color rgb="FF000000"/>
        <rFont val="Arial"/>
      </rPr>
      <t>Charge utile axiale</t>
    </r>
    <r>
      <rPr>
        <i/>
        <sz val="9"/>
        <color rgb="FF000000"/>
        <rFont val="Arial"/>
      </rPr>
      <t xml:space="preserve"> (masse maximale du chargement par essieu)</t>
    </r>
  </si>
  <si>
    <r>
      <rPr>
        <b/>
        <i/>
        <sz val="9"/>
        <color rgb="FF000000"/>
        <rFont val="Arial"/>
      </rPr>
      <t xml:space="preserve">Masse axiale à vide </t>
    </r>
    <r>
      <rPr>
        <i/>
        <sz val="9"/>
        <color rgb="FF000000"/>
        <rFont val="Arial"/>
      </rPr>
      <t>(passage sur la balance)</t>
    </r>
  </si>
  <si>
    <r>
      <rPr>
        <b/>
        <i/>
        <sz val="9"/>
        <color rgb="FF000000"/>
        <rFont val="Arial"/>
      </rPr>
      <t>Charge utile axiale</t>
    </r>
    <r>
      <rPr>
        <i/>
        <sz val="9"/>
        <color rgb="FF000000"/>
        <rFont val="Arial"/>
      </rPr>
      <t xml:space="preserve"> (masse maximale du chargement par essieu)</t>
    </r>
  </si>
  <si>
    <r>
      <rPr>
        <b/>
        <i/>
        <sz val="9"/>
        <color rgb="FF000000"/>
        <rFont val="Arial"/>
      </rPr>
      <t xml:space="preserve">Masse axiale à vide </t>
    </r>
    <r>
      <rPr>
        <i/>
        <sz val="9"/>
        <color rgb="FF000000"/>
        <rFont val="Arial"/>
      </rPr>
      <t>(passage sur la balance)</t>
    </r>
  </si>
  <si>
    <r>
      <rPr>
        <b/>
        <i/>
        <sz val="9"/>
        <color rgb="FF000000"/>
        <rFont val="Arial"/>
      </rPr>
      <t>Charge utile axiale</t>
    </r>
    <r>
      <rPr>
        <i/>
        <sz val="9"/>
        <color rgb="FF000000"/>
        <rFont val="Arial"/>
      </rPr>
      <t xml:space="preserve"> (masse maximale du chargement par essieu)</t>
    </r>
  </si>
  <si>
    <r>
      <rPr>
        <b/>
        <i/>
        <sz val="9"/>
        <color rgb="FF000000"/>
        <rFont val="Arial"/>
      </rPr>
      <t xml:space="preserve">Masse axiale à vide </t>
    </r>
    <r>
      <rPr>
        <i/>
        <sz val="9"/>
        <color rgb="FF000000"/>
        <rFont val="Arial"/>
      </rPr>
      <t>(passage sur la balance)</t>
    </r>
  </si>
  <si>
    <r>
      <rPr>
        <b/>
        <i/>
        <sz val="9"/>
        <color rgb="FF000000"/>
        <rFont val="Arial"/>
      </rPr>
      <t>Charge utile axiale</t>
    </r>
    <r>
      <rPr>
        <i/>
        <sz val="9"/>
        <color rgb="FF000000"/>
        <rFont val="Arial"/>
      </rPr>
      <t xml:space="preserve"> (masse maximale du chargement par essieu)</t>
    </r>
  </si>
  <si>
    <r>
      <rPr>
        <b/>
        <i/>
        <sz val="9"/>
        <color rgb="FF000000"/>
        <rFont val="Arial"/>
      </rPr>
      <t xml:space="preserve">Masse axiale à vide </t>
    </r>
    <r>
      <rPr>
        <i/>
        <sz val="9"/>
        <color rgb="FF000000"/>
        <rFont val="Arial"/>
      </rPr>
      <t>(passage sur la balance)</t>
    </r>
  </si>
  <si>
    <r>
      <rPr>
        <b/>
        <i/>
        <sz val="9"/>
        <color rgb="FF000000"/>
        <rFont val="Arial"/>
      </rPr>
      <t>Charge utile axiale</t>
    </r>
    <r>
      <rPr>
        <i/>
        <sz val="9"/>
        <color rgb="FF000000"/>
        <rFont val="Arial"/>
      </rPr>
      <t xml:space="preserve"> (masse maximale du chargement par essieu)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</si>
</sst>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9" x14ac:knownFonts="1">
    <font>
      <sz val="10"/>
      <color rgb="FF000000"/>
      <name val="Arial"/>
      <scheme val="minor"/>
    </font>
    <font>
      <u/>
      <sz val="10"/>
      <color rgb="FF1155CC"/>
      <name val="Arial"/>
    </font>
    <font>
      <sz val="10"/>
      <name val="Arial"/>
    </font>
    <font>
      <sz val="10"/>
      <color theme="1"/>
      <name val="Arial"/>
      <scheme val="minor"/>
    </font>
    <font>
      <i/>
      <sz val="9"/>
      <color rgb="FF000000"/>
      <name val="Arial"/>
    </font>
    <font>
      <b/>
      <sz val="10"/>
      <color theme="1"/>
      <name val="Arial"/>
      <scheme val="minor"/>
    </font>
    <font>
      <b/>
      <i/>
      <sz val="9"/>
      <color rgb="FF000000"/>
      <name val="Arial"/>
    </font>
    <font>
      <sz val="9"/>
      <color rgb="FF000000"/>
      <name val="Arial"/>
    </font>
    <font>
      <sz val="12"/>
      <color theme="1"/>
      <name val="Arial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999999"/>
        <bgColor rgb="FF999999"/>
      </patternFill>
    </fill>
  </fills>
  <borders count="3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10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2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1" fontId="3" fillId="3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2" fontId="4" fillId="3" borderId="0" xfId="0" applyNumberFormat="1" applyFont="1" applyFill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 wrapText="1"/>
    </xf>
    <xf numFmtId="2" fontId="7" fillId="3" borderId="0" xfId="0" applyNumberFormat="1" applyFont="1" applyFill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2" fillId="0" borderId="19" xfId="0" applyFont="1" applyBorder="1"/>
    <xf numFmtId="0" fontId="2" fillId="0" borderId="20" xfId="0" applyFont="1" applyBorder="1"/>
    <xf numFmtId="0" fontId="7" fillId="3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6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1" fillId="0" borderId="1" xfId="0" applyFont="1" applyBorder="1" applyAlignment="1"/>
    <xf numFmtId="0" fontId="2" fillId="0" borderId="3" xfId="0" applyFont="1" applyBorder="1"/>
    <xf numFmtId="0" fontId="3" fillId="0" borderId="0" xfId="0" applyFont="1"/>
    <xf numFmtId="0" fontId="0" fillId="0" borderId="0" xfId="0" applyFont="1" applyAlignment="1"/>
    <xf numFmtId="0" fontId="4" fillId="0" borderId="4" xfId="0" applyFont="1" applyBorder="1" applyAlignment="1">
      <alignment horizontal="center" wrapText="1"/>
    </xf>
    <xf numFmtId="0" fontId="2" fillId="0" borderId="5" xfId="0" applyFont="1" applyBorder="1"/>
    <xf numFmtId="0" fontId="5" fillId="2" borderId="6" xfId="0" applyFont="1" applyFill="1" applyBorder="1" applyAlignment="1">
      <alignment horizontal="center"/>
    </xf>
    <xf numFmtId="0" fontId="2" fillId="0" borderId="7" xfId="0" applyFont="1" applyBorder="1"/>
    <xf numFmtId="0" fontId="4" fillId="2" borderId="9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/>
    </xf>
    <xf numFmtId="0" fontId="8" fillId="0" borderId="0" xfId="0" applyFont="1"/>
  </cellXfs>
  <cellStyles count="1">
    <cellStyle name="Normal" xfId="0" builtinId="0"/>
  </cellStyles>
  <dxfs count="12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A61C00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800" b="1">
                    <a:solidFill>
                      <a:srgbClr val="FFFFFF"/>
                    </a:solidFill>
                    <a:latin typeface="+mn-lt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'S-R fourgon B.21'!$G$7</c:f>
              <c:numCache>
                <c:formatCode>0</c:formatCode>
                <c:ptCount val="1"/>
                <c:pt idx="0">
                  <c:v>12700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064E-42B2-BE8E-9E1285925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7007813"/>
        <c:axId val="1523535024"/>
      </c:barChart>
      <c:catAx>
        <c:axId val="1037007813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CA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523535024"/>
        <c:crosses val="autoZero"/>
        <c:auto val="1"/>
        <c:lblAlgn val="ctr"/>
        <c:lblOffset val="100"/>
        <c:noMultiLvlLbl val="1"/>
      </c:catAx>
      <c:valAx>
        <c:axId val="1523535024"/>
        <c:scaling>
          <c:orientation val="minMax"/>
          <c:min val="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CA"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037007813"/>
        <c:crosses val="max"/>
        <c:crossBetween val="between"/>
      </c:valAx>
    </c:plotArea>
    <c:legend>
      <c:legendPos val="r"/>
      <c:overlay val="0"/>
      <c:txPr>
        <a:bodyPr/>
        <a:lstStyle/>
        <a:p>
          <a:pPr lvl="0" rtl="0">
            <a:defRPr b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0"/>
    <c:dispBlanksAs val="zero"/>
    <c:showDLblsOverMax val="1"/>
  </c:chart>
  <c:spPr>
    <a:solidFill>
      <a:srgbClr val="FFFFFF">
        <a:alpha val="0"/>
      </a:srgbClr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E69138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800" b="1">
                    <a:solidFill>
                      <a:srgbClr val="FFFFFF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'S-R fourgon B.21'!$H$7</c:f>
              <c:numCache>
                <c:formatCode>0</c:formatCode>
                <c:ptCount val="1"/>
                <c:pt idx="0">
                  <c:v>13400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D99-48F0-AD23-80D39D864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1188004"/>
        <c:axId val="1188990221"/>
      </c:barChart>
      <c:catAx>
        <c:axId val="1901188004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CA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188990221"/>
        <c:crosses val="autoZero"/>
        <c:auto val="1"/>
        <c:lblAlgn val="ctr"/>
        <c:lblOffset val="100"/>
        <c:noMultiLvlLbl val="1"/>
      </c:catAx>
      <c:valAx>
        <c:axId val="1188990221"/>
        <c:scaling>
          <c:orientation val="minMax"/>
          <c:min val="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CA"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901188004"/>
        <c:crosses val="max"/>
        <c:crossBetween val="between"/>
      </c:valAx>
    </c:plotArea>
    <c:legend>
      <c:legendPos val="r"/>
      <c:overlay val="0"/>
      <c:txPr>
        <a:bodyPr/>
        <a:lstStyle/>
        <a:p>
          <a:pPr lvl="0" rtl="0">
            <a:defRPr b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0"/>
    <c:dispBlanksAs val="zero"/>
    <c:showDLblsOverMax val="1"/>
  </c:chart>
  <c:spPr>
    <a:solidFill>
      <a:srgbClr val="FFFFFF">
        <a:alpha val="0"/>
      </a:srgbClr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autoTitleDeleted val="1"/>
    <c:plotArea>
      <c:layout/>
      <c:barChart>
        <c:barDir val="bar"/>
        <c:grouping val="percentStacked"/>
        <c:varyColors val="1"/>
        <c:ser>
          <c:idx val="0"/>
          <c:order val="0"/>
          <c:spPr>
            <a:solidFill>
              <a:srgbClr val="990000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20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'S-R fourgon B.21'!$G$5</c:f>
              <c:numCache>
                <c:formatCode>0.00</c:formatCode>
                <c:ptCount val="1"/>
                <c:pt idx="0">
                  <c:v>7.0555555555555554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0307-4E8A-AB01-15DB7A1D73CC}"/>
            </c:ext>
          </c:extLst>
        </c:ser>
        <c:ser>
          <c:idx val="1"/>
          <c:order val="1"/>
          <c:spPr>
            <a:solidFill>
              <a:srgbClr val="E69138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2000">
                    <a:solidFill>
                      <a:srgbClr val="FFFFFF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'S-R fourgon B.21'!$H$5</c:f>
              <c:numCache>
                <c:formatCode>0.00</c:formatCode>
                <c:ptCount val="1"/>
                <c:pt idx="0">
                  <c:v>7.4444444444444446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0307-4E8A-AB01-15DB7A1D7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6626340"/>
        <c:axId val="737063893"/>
      </c:barChart>
      <c:catAx>
        <c:axId val="96626340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CA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737063893"/>
        <c:crosses val="autoZero"/>
        <c:auto val="1"/>
        <c:lblAlgn val="ctr"/>
        <c:lblOffset val="100"/>
        <c:noMultiLvlLbl val="1"/>
      </c:catAx>
      <c:valAx>
        <c:axId val="737063893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CA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2000" b="1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96626340"/>
        <c:crosses val="max"/>
        <c:crossBetween val="between"/>
      </c:valAx>
    </c:plotArea>
    <c:plotVisOnly val="0"/>
    <c:dispBlanksAs val="zero"/>
    <c:showDLblsOverMax val="1"/>
  </c:chart>
  <c:spPr>
    <a:solidFill>
      <a:srgbClr val="FFFFFF">
        <a:alpha val="0"/>
      </a:srgbClr>
    </a:soli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A61C00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800" b="1">
                    <a:solidFill>
                      <a:srgbClr val="FFFFFF"/>
                    </a:solidFill>
                    <a:latin typeface="+mn-lt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 S-R Fourgon B.31'!$G$7</c:f>
              <c:numCache>
                <c:formatCode>0</c:formatCode>
                <c:ptCount val="1"/>
                <c:pt idx="0">
                  <c:v>13000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433-4172-B503-4D9F47E45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9081275"/>
        <c:axId val="842862940"/>
      </c:barChart>
      <c:catAx>
        <c:axId val="1259081275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842862940"/>
        <c:crosses val="autoZero"/>
        <c:auto val="1"/>
        <c:lblAlgn val="ctr"/>
        <c:lblOffset val="100"/>
        <c:noMultiLvlLbl val="1"/>
      </c:catAx>
      <c:valAx>
        <c:axId val="842862940"/>
        <c:scaling>
          <c:orientation val="minMax"/>
          <c:min val="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259081275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0"/>
    <c:dispBlanksAs val="zero"/>
    <c:showDLblsOverMax val="1"/>
  </c:chart>
  <c:spPr>
    <a:solidFill>
      <a:srgbClr val="FFFFFF">
        <a:alpha val="0"/>
      </a:srgbClr>
    </a:solidFill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E69138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800" b="1">
                    <a:solidFill>
                      <a:srgbClr val="FFFFFF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 S-R Fourgon B.31'!$H$7</c:f>
              <c:numCache>
                <c:formatCode>0</c:formatCode>
                <c:ptCount val="1"/>
                <c:pt idx="0">
                  <c:v>15400.000000000002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71E2-4C23-BA1A-D191D55C6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2713012"/>
        <c:axId val="2076878573"/>
      </c:barChart>
      <c:catAx>
        <c:axId val="842713012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2076878573"/>
        <c:crosses val="autoZero"/>
        <c:auto val="1"/>
        <c:lblAlgn val="ctr"/>
        <c:lblOffset val="100"/>
        <c:noMultiLvlLbl val="1"/>
      </c:catAx>
      <c:valAx>
        <c:axId val="2076878573"/>
        <c:scaling>
          <c:orientation val="minMax"/>
          <c:min val="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842713012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0"/>
    <c:dispBlanksAs val="zero"/>
    <c:showDLblsOverMax val="1"/>
  </c:chart>
  <c:spPr>
    <a:solidFill>
      <a:srgbClr val="FFFFFF">
        <a:alpha val="0"/>
      </a:srgbClr>
    </a:solidFill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autoTitleDeleted val="1"/>
    <c:plotArea>
      <c:layout/>
      <c:barChart>
        <c:barDir val="bar"/>
        <c:grouping val="percentStacked"/>
        <c:varyColors val="1"/>
        <c:ser>
          <c:idx val="0"/>
          <c:order val="0"/>
          <c:spPr>
            <a:solidFill>
              <a:srgbClr val="990000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20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 S-R Fourgon B.31'!$G$5</c:f>
              <c:numCache>
                <c:formatCode>0.00</c:formatCode>
                <c:ptCount val="1"/>
                <c:pt idx="0">
                  <c:v>6.7197183098591546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1478-4B4F-BC66-FBBE83475A4B}"/>
            </c:ext>
          </c:extLst>
        </c:ser>
        <c:ser>
          <c:idx val="1"/>
          <c:order val="1"/>
          <c:spPr>
            <a:solidFill>
              <a:srgbClr val="E69138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2000">
                    <a:solidFill>
                      <a:srgbClr val="FFFFFF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 S-R Fourgon B.31'!$H$5</c:f>
              <c:numCache>
                <c:formatCode>0.00</c:formatCode>
                <c:ptCount val="1"/>
                <c:pt idx="0">
                  <c:v>7.960281690140846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1478-4B4F-BC66-FBBE83475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6115668"/>
        <c:axId val="980911800"/>
      </c:barChart>
      <c:catAx>
        <c:axId val="1206115668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980911800"/>
        <c:crosses val="autoZero"/>
        <c:auto val="1"/>
        <c:lblAlgn val="ctr"/>
        <c:lblOffset val="100"/>
        <c:noMultiLvlLbl val="1"/>
      </c:catAx>
      <c:valAx>
        <c:axId val="980911800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2000" b="1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206115668"/>
        <c:crosses val="max"/>
        <c:crossBetween val="between"/>
      </c:valAx>
    </c:plotArea>
    <c:plotVisOnly val="0"/>
    <c:dispBlanksAs val="zero"/>
    <c:showDLblsOverMax val="1"/>
  </c:chart>
  <c:spPr>
    <a:solidFill>
      <a:srgbClr val="FFFFFF">
        <a:alpha val="0"/>
      </a:srgbClr>
    </a:solidFill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A61C00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800" b="1">
                    <a:solidFill>
                      <a:srgbClr val="FFFFFF"/>
                    </a:solidFill>
                    <a:latin typeface="+mn-lt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'S-R Fourgon B.32'!$G$7</c:f>
              <c:numCache>
                <c:formatCode>0</c:formatCode>
                <c:ptCount val="1"/>
                <c:pt idx="0">
                  <c:v>14700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497-4A41-86BB-A8D2FC3C7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862917"/>
        <c:axId val="388941363"/>
      </c:barChart>
      <c:catAx>
        <c:axId val="154862917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388941363"/>
        <c:crosses val="autoZero"/>
        <c:auto val="1"/>
        <c:lblAlgn val="ctr"/>
        <c:lblOffset val="100"/>
        <c:noMultiLvlLbl val="1"/>
      </c:catAx>
      <c:valAx>
        <c:axId val="388941363"/>
        <c:scaling>
          <c:orientation val="minMax"/>
          <c:min val="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54862917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0"/>
    <c:dispBlanksAs val="zero"/>
    <c:showDLblsOverMax val="1"/>
  </c:chart>
  <c:spPr>
    <a:solidFill>
      <a:srgbClr val="FFFFFF">
        <a:alpha val="0"/>
      </a:srgbClr>
    </a:solidFill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E69138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800" b="1">
                    <a:solidFill>
                      <a:srgbClr val="FFFFFF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'S-R Fourgon B.32'!$H$7</c:f>
              <c:numCache>
                <c:formatCode>0</c:formatCode>
                <c:ptCount val="1"/>
                <c:pt idx="0">
                  <c:v>19400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6A36-41FB-9E3E-3E2955772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568739"/>
        <c:axId val="1292025110"/>
      </c:barChart>
      <c:catAx>
        <c:axId val="967568739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292025110"/>
        <c:crosses val="autoZero"/>
        <c:auto val="1"/>
        <c:lblAlgn val="ctr"/>
        <c:lblOffset val="100"/>
        <c:noMultiLvlLbl val="1"/>
      </c:catAx>
      <c:valAx>
        <c:axId val="1292025110"/>
        <c:scaling>
          <c:orientation val="minMax"/>
          <c:min val="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967568739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0"/>
    <c:dispBlanksAs val="zero"/>
    <c:showDLblsOverMax val="1"/>
  </c:chart>
  <c:spPr>
    <a:solidFill>
      <a:srgbClr val="FFFFFF">
        <a:alpha val="0"/>
      </a:srgbClr>
    </a:solidFill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autoTitleDeleted val="1"/>
    <c:plotArea>
      <c:layout/>
      <c:barChart>
        <c:barDir val="bar"/>
        <c:grouping val="percentStacked"/>
        <c:varyColors val="1"/>
        <c:ser>
          <c:idx val="0"/>
          <c:order val="0"/>
          <c:spPr>
            <a:solidFill>
              <a:srgbClr val="990000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20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'S-R Fourgon B.32'!$G$5</c:f>
              <c:numCache>
                <c:formatCode>0.00</c:formatCode>
                <c:ptCount val="1"/>
                <c:pt idx="0">
                  <c:v>6.7249266862170085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3FE-4F70-ADEA-B8B23D802A3A}"/>
            </c:ext>
          </c:extLst>
        </c:ser>
        <c:ser>
          <c:idx val="1"/>
          <c:order val="1"/>
          <c:spPr>
            <a:solidFill>
              <a:srgbClr val="E69138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2000">
                    <a:solidFill>
                      <a:srgbClr val="FFFFFF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'S-R Fourgon B.32'!$H$5</c:f>
              <c:numCache>
                <c:formatCode>0.00</c:formatCode>
                <c:ptCount val="1"/>
                <c:pt idx="0">
                  <c:v>8.8750733137829911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33FE-4F70-ADEA-B8B23D802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22739412"/>
        <c:axId val="1799098368"/>
      </c:barChart>
      <c:catAx>
        <c:axId val="1522739412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799098368"/>
        <c:crosses val="autoZero"/>
        <c:auto val="1"/>
        <c:lblAlgn val="ctr"/>
        <c:lblOffset val="100"/>
        <c:noMultiLvlLbl val="1"/>
      </c:catAx>
      <c:valAx>
        <c:axId val="1799098368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2000" b="1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522739412"/>
        <c:crosses val="max"/>
        <c:crossBetween val="between"/>
      </c:valAx>
    </c:plotArea>
    <c:plotVisOnly val="0"/>
    <c:dispBlanksAs val="zero"/>
    <c:showDLblsOverMax val="1"/>
  </c:chart>
  <c:spPr>
    <a:solidFill>
      <a:srgbClr val="FFFFFF">
        <a:alpha val="0"/>
      </a:srgbClr>
    </a:solidFill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A61C00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800" b="1">
                    <a:solidFill>
                      <a:srgbClr val="FFFFFF"/>
                    </a:solidFill>
                    <a:latin typeface="+mn-lt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'S-R Fourgon B.33'!$G$7</c:f>
              <c:numCache>
                <c:formatCode>0</c:formatCode>
                <c:ptCount val="1"/>
                <c:pt idx="0">
                  <c:v>13500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53C0-47C8-BFB4-0D6BBB3C6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9389561"/>
        <c:axId val="1022876789"/>
      </c:barChart>
      <c:catAx>
        <c:axId val="1839389561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022876789"/>
        <c:crosses val="autoZero"/>
        <c:auto val="1"/>
        <c:lblAlgn val="ctr"/>
        <c:lblOffset val="100"/>
        <c:noMultiLvlLbl val="1"/>
      </c:catAx>
      <c:valAx>
        <c:axId val="1022876789"/>
        <c:scaling>
          <c:orientation val="minMax"/>
          <c:min val="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839389561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0"/>
    <c:dispBlanksAs val="zero"/>
    <c:showDLblsOverMax val="1"/>
  </c:chart>
  <c:spPr>
    <a:solidFill>
      <a:srgbClr val="FFFFFF">
        <a:alpha val="0"/>
      </a:srgbClr>
    </a:solidFill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E69138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800" b="1">
                    <a:solidFill>
                      <a:srgbClr val="FFFFFF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'S-R Fourgon B.33'!$H$7</c:f>
              <c:numCache>
                <c:formatCode>0</c:formatCode>
                <c:ptCount val="1"/>
                <c:pt idx="0">
                  <c:v>19700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507D-4C32-8DF5-99031A4D9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380496"/>
        <c:axId val="1922221160"/>
      </c:barChart>
      <c:catAx>
        <c:axId val="819380496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922221160"/>
        <c:crosses val="autoZero"/>
        <c:auto val="1"/>
        <c:lblAlgn val="ctr"/>
        <c:lblOffset val="100"/>
        <c:noMultiLvlLbl val="1"/>
      </c:catAx>
      <c:valAx>
        <c:axId val="1922221160"/>
        <c:scaling>
          <c:orientation val="minMax"/>
          <c:min val="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819380496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0"/>
    <c:dispBlanksAs val="zero"/>
    <c:showDLblsOverMax val="1"/>
  </c:chart>
  <c:spPr>
    <a:solidFill>
      <a:srgbClr val="FFFFFF">
        <a:alpha val="0"/>
      </a:srgbClr>
    </a:solidFill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autoTitleDeleted val="1"/>
    <c:plotArea>
      <c:layout/>
      <c:barChart>
        <c:barDir val="bar"/>
        <c:grouping val="percentStacked"/>
        <c:varyColors val="1"/>
        <c:ser>
          <c:idx val="0"/>
          <c:order val="0"/>
          <c:spPr>
            <a:solidFill>
              <a:srgbClr val="990000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20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'S-R Fourgon B.33'!$G$5</c:f>
              <c:numCache>
                <c:formatCode>0.00</c:formatCode>
                <c:ptCount val="1"/>
                <c:pt idx="0">
                  <c:v>6.3596385542168674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6B9F-4669-BC8D-CD6A8548B368}"/>
            </c:ext>
          </c:extLst>
        </c:ser>
        <c:ser>
          <c:idx val="1"/>
          <c:order val="1"/>
          <c:spPr>
            <a:solidFill>
              <a:srgbClr val="E69138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2000">
                    <a:solidFill>
                      <a:srgbClr val="FFFFFF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'S-R Fourgon B.33'!$H$5</c:f>
              <c:numCache>
                <c:formatCode>0.00</c:formatCode>
                <c:ptCount val="1"/>
                <c:pt idx="0">
                  <c:v>9.2803614457831323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6B9F-4669-BC8D-CD6A8548B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34967158"/>
        <c:axId val="63621819"/>
      </c:barChart>
      <c:catAx>
        <c:axId val="2034967158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63621819"/>
        <c:crosses val="autoZero"/>
        <c:auto val="1"/>
        <c:lblAlgn val="ctr"/>
        <c:lblOffset val="100"/>
        <c:noMultiLvlLbl val="1"/>
      </c:catAx>
      <c:valAx>
        <c:axId val="63621819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2000" b="1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2034967158"/>
        <c:crosses val="max"/>
        <c:crossBetween val="between"/>
      </c:valAx>
    </c:plotArea>
    <c:plotVisOnly val="0"/>
    <c:dispBlanksAs val="zero"/>
    <c:showDLblsOverMax val="1"/>
  </c:chart>
  <c:spPr>
    <a:solidFill>
      <a:srgbClr val="FFFFFF">
        <a:alpha val="0"/>
      </a:srgbClr>
    </a:solidFill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A61C00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800" b="1">
                    <a:solidFill>
                      <a:srgbClr val="FFFFFF"/>
                    </a:solidFill>
                    <a:latin typeface="+mn-lt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'S-R Fourgon B.44'!$G$7</c:f>
              <c:numCache>
                <c:formatCode>0</c:formatCode>
                <c:ptCount val="1"/>
                <c:pt idx="0">
                  <c:v>1200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9B7C-4D91-B83F-ABB3FA8CF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6316756"/>
        <c:axId val="1534020084"/>
      </c:barChart>
      <c:catAx>
        <c:axId val="886316756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534020084"/>
        <c:crosses val="autoZero"/>
        <c:auto val="1"/>
        <c:lblAlgn val="ctr"/>
        <c:lblOffset val="100"/>
        <c:noMultiLvlLbl val="1"/>
      </c:catAx>
      <c:valAx>
        <c:axId val="1534020084"/>
        <c:scaling>
          <c:orientation val="minMax"/>
          <c:min val="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886316756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0"/>
    <c:dispBlanksAs val="zero"/>
    <c:showDLblsOverMax val="1"/>
  </c:chart>
  <c:spPr>
    <a:solidFill>
      <a:srgbClr val="FFFFFF">
        <a:alpha val="0"/>
      </a:srgbClr>
    </a:solidFill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E69138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800" b="1">
                    <a:solidFill>
                      <a:srgbClr val="FFFFFF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'S-R Fourgon B.44'!$H$7</c:f>
              <c:numCache>
                <c:formatCode>0</c:formatCode>
                <c:ptCount val="1"/>
                <c:pt idx="0">
                  <c:v>2000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57A9-4833-BB1A-B77026D03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9176044"/>
        <c:axId val="121671994"/>
      </c:barChart>
      <c:catAx>
        <c:axId val="1089176044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21671994"/>
        <c:crosses val="autoZero"/>
        <c:auto val="1"/>
        <c:lblAlgn val="ctr"/>
        <c:lblOffset val="100"/>
        <c:noMultiLvlLbl val="1"/>
      </c:catAx>
      <c:valAx>
        <c:axId val="121671994"/>
        <c:scaling>
          <c:orientation val="minMax"/>
          <c:min val="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089176044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0"/>
    <c:dispBlanksAs val="zero"/>
    <c:showDLblsOverMax val="1"/>
  </c:chart>
  <c:spPr>
    <a:solidFill>
      <a:srgbClr val="FFFFFF">
        <a:alpha val="0"/>
      </a:srgbClr>
    </a:solidFill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autoTitleDeleted val="1"/>
    <c:plotArea>
      <c:layout/>
      <c:barChart>
        <c:barDir val="bar"/>
        <c:grouping val="percentStacked"/>
        <c:varyColors val="1"/>
        <c:ser>
          <c:idx val="0"/>
          <c:order val="0"/>
          <c:spPr>
            <a:solidFill>
              <a:srgbClr val="990000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20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'S-R Fourgon B.44'!$G$5</c:f>
              <c:numCache>
                <c:formatCode>0.00</c:formatCode>
                <c:ptCount val="1"/>
                <c:pt idx="0">
                  <c:v>6.0562499999999995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FBD-42DA-A663-2A416A0571D8}"/>
            </c:ext>
          </c:extLst>
        </c:ser>
        <c:ser>
          <c:idx val="1"/>
          <c:order val="1"/>
          <c:spPr>
            <a:solidFill>
              <a:srgbClr val="E69138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2000">
                    <a:solidFill>
                      <a:srgbClr val="FFFFFF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'S-R Fourgon B.44'!$H$5</c:f>
              <c:numCache>
                <c:formatCode>0.00</c:formatCode>
                <c:ptCount val="1"/>
                <c:pt idx="0">
                  <c:v>10.09375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3FBD-42DA-A663-2A416A057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1945284"/>
        <c:axId val="1837623638"/>
      </c:barChart>
      <c:catAx>
        <c:axId val="591945284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837623638"/>
        <c:crosses val="autoZero"/>
        <c:auto val="1"/>
        <c:lblAlgn val="ctr"/>
        <c:lblOffset val="100"/>
        <c:noMultiLvlLbl val="1"/>
      </c:catAx>
      <c:valAx>
        <c:axId val="1837623638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2000" b="1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591945284"/>
        <c:crosses val="max"/>
        <c:crossBetween val="between"/>
      </c:valAx>
    </c:plotArea>
    <c:plotVisOnly val="0"/>
    <c:dispBlanksAs val="zero"/>
    <c:showDLblsOverMax val="1"/>
  </c:chart>
  <c:spPr>
    <a:solidFill>
      <a:srgbClr val="FFFFFF">
        <a:alpha val="0"/>
      </a:srgbClr>
    </a:solidFill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A61C00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800" b="1">
                    <a:solidFill>
                      <a:srgbClr val="FFFFFF"/>
                    </a:solidFill>
                    <a:latin typeface="+mn-lt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'S-R Fourgon B.45'!$G$7</c:f>
              <c:numCache>
                <c:formatCode>0</c:formatCode>
                <c:ptCount val="1"/>
                <c:pt idx="0">
                  <c:v>10699.999999999998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1C42-4635-9D60-673A7EF1B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3380547"/>
        <c:axId val="1124835290"/>
      </c:barChart>
      <c:catAx>
        <c:axId val="1203380547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124835290"/>
        <c:crosses val="autoZero"/>
        <c:auto val="1"/>
        <c:lblAlgn val="ctr"/>
        <c:lblOffset val="100"/>
        <c:noMultiLvlLbl val="1"/>
      </c:catAx>
      <c:valAx>
        <c:axId val="1124835290"/>
        <c:scaling>
          <c:orientation val="minMax"/>
          <c:min val="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203380547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0"/>
    <c:dispBlanksAs val="zero"/>
    <c:showDLblsOverMax val="1"/>
  </c:chart>
  <c:spPr>
    <a:solidFill>
      <a:srgbClr val="FFFFFF">
        <a:alpha val="0"/>
      </a:srgbClr>
    </a:solidFill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E69138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800" b="1">
                    <a:solidFill>
                      <a:srgbClr val="FFFFFF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'S-R Fourgon B.45'!$H$7</c:f>
              <c:numCache>
                <c:formatCode>0</c:formatCode>
                <c:ptCount val="1"/>
                <c:pt idx="0">
                  <c:v>26000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576-430E-A16F-D6484085B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3360868"/>
        <c:axId val="1552833663"/>
      </c:barChart>
      <c:catAx>
        <c:axId val="1303360868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552833663"/>
        <c:crosses val="autoZero"/>
        <c:auto val="1"/>
        <c:lblAlgn val="ctr"/>
        <c:lblOffset val="100"/>
        <c:noMultiLvlLbl val="1"/>
      </c:catAx>
      <c:valAx>
        <c:axId val="1552833663"/>
        <c:scaling>
          <c:orientation val="minMax"/>
          <c:min val="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303360868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0"/>
    <c:dispBlanksAs val="zero"/>
    <c:showDLblsOverMax val="1"/>
  </c:chart>
  <c:spPr>
    <a:solidFill>
      <a:srgbClr val="FFFFFF">
        <a:alpha val="0"/>
      </a:srgbClr>
    </a:solidFill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autoTitleDeleted val="1"/>
    <c:plotArea>
      <c:layout/>
      <c:barChart>
        <c:barDir val="bar"/>
        <c:grouping val="percentStacked"/>
        <c:varyColors val="1"/>
        <c:ser>
          <c:idx val="0"/>
          <c:order val="0"/>
          <c:spPr>
            <a:solidFill>
              <a:srgbClr val="990000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20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'S-R Fourgon B.45'!$G$5</c:f>
              <c:numCache>
                <c:formatCode>0.00</c:formatCode>
                <c:ptCount val="1"/>
                <c:pt idx="0">
                  <c:v>13032.133514986375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B862-4206-9698-E72636239FD9}"/>
            </c:ext>
          </c:extLst>
        </c:ser>
        <c:ser>
          <c:idx val="1"/>
          <c:order val="1"/>
          <c:spPr>
            <a:solidFill>
              <a:srgbClr val="E69138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2000">
                    <a:solidFill>
                      <a:srgbClr val="FFFFFF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'S-R Fourgon B.45'!$H$5</c:f>
              <c:numCache>
                <c:formatCode>0.00</c:formatCode>
                <c:ptCount val="1"/>
                <c:pt idx="0">
                  <c:v>31666.866485013627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B862-4206-9698-E72636239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4883343"/>
        <c:axId val="289634224"/>
      </c:barChart>
      <c:catAx>
        <c:axId val="764883343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289634224"/>
        <c:crosses val="autoZero"/>
        <c:auto val="1"/>
        <c:lblAlgn val="ctr"/>
        <c:lblOffset val="100"/>
        <c:noMultiLvlLbl val="1"/>
      </c:catAx>
      <c:valAx>
        <c:axId val="289634224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2000" b="1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764883343"/>
        <c:crosses val="max"/>
        <c:crossBetween val="between"/>
      </c:valAx>
    </c:plotArea>
    <c:plotVisOnly val="0"/>
    <c:dispBlanksAs val="zero"/>
    <c:showDLblsOverMax val="1"/>
  </c:chart>
  <c:spPr>
    <a:solidFill>
      <a:srgbClr val="FFFFFF">
        <a:alpha val="0"/>
      </a:srgbClr>
    </a:solidFill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A61C00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800" b="1">
                    <a:solidFill>
                      <a:srgbClr val="FFFFFF"/>
                    </a:solidFill>
                    <a:latin typeface="+mn-lt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'S_R Plateau B.21'!$G$7</c:f>
              <c:numCache>
                <c:formatCode>0</c:formatCode>
                <c:ptCount val="1"/>
                <c:pt idx="0">
                  <c:v>13200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6F97-4E5B-B2B8-3F97E481F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1172752"/>
        <c:axId val="1287513585"/>
      </c:barChart>
      <c:catAx>
        <c:axId val="711172752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287513585"/>
        <c:crosses val="autoZero"/>
        <c:auto val="1"/>
        <c:lblAlgn val="ctr"/>
        <c:lblOffset val="100"/>
        <c:noMultiLvlLbl val="1"/>
      </c:catAx>
      <c:valAx>
        <c:axId val="1287513585"/>
        <c:scaling>
          <c:orientation val="minMax"/>
          <c:min val="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711172752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0"/>
    <c:dispBlanksAs val="zero"/>
    <c:showDLblsOverMax val="1"/>
  </c:chart>
  <c:spPr>
    <a:solidFill>
      <a:srgbClr val="FFFFFF">
        <a:alpha val="0"/>
      </a:srgbClr>
    </a:solidFill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E69138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800" b="1">
                    <a:solidFill>
                      <a:srgbClr val="FFFFFF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'S_R Plateau B.21'!$H$7</c:f>
              <c:numCache>
                <c:formatCode>0</c:formatCode>
                <c:ptCount val="1"/>
                <c:pt idx="0">
                  <c:v>14480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88E-482B-B0B9-5974DE61A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9535161"/>
        <c:axId val="994560886"/>
      </c:barChart>
      <c:catAx>
        <c:axId val="969535161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994560886"/>
        <c:crosses val="autoZero"/>
        <c:auto val="1"/>
        <c:lblAlgn val="ctr"/>
        <c:lblOffset val="100"/>
        <c:noMultiLvlLbl val="1"/>
      </c:catAx>
      <c:valAx>
        <c:axId val="994560886"/>
        <c:scaling>
          <c:orientation val="minMax"/>
          <c:min val="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969535161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0"/>
    <c:dispBlanksAs val="zero"/>
    <c:showDLblsOverMax val="1"/>
  </c:chart>
  <c:spPr>
    <a:solidFill>
      <a:srgbClr val="FFFFFF">
        <a:alpha val="0"/>
      </a:srgbClr>
    </a:solidFill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title>
      <c:tx>
        <c:rich>
          <a:bodyPr/>
          <a:lstStyle/>
          <a:p>
            <a:pPr lvl="0">
              <a:defRPr sz="1200" b="1">
                <a:solidFill>
                  <a:srgbClr val="FF0000"/>
                </a:solidFill>
                <a:latin typeface="Arial"/>
              </a:defRPr>
            </a:pPr>
            <a:r>
              <a:rPr sz="1200" b="1">
                <a:solidFill>
                  <a:srgbClr val="FF0000"/>
                </a:solidFill>
                <a:latin typeface="Arial"/>
              </a:rPr>
              <a:t>À partir de l'axe d'ancrage, le centre du chargement doit être situé  à :____ m.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000000">
                <a:alpha val="0"/>
              </a:srgbClr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2000" b="1">
                    <a:solidFill>
                      <a:srgbClr val="FF0000"/>
                    </a:solidFill>
                    <a:latin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'S_R Plateau B.21'!$H$5</c:f>
              <c:numCache>
                <c:formatCode>0.00</c:formatCode>
                <c:ptCount val="1"/>
                <c:pt idx="0">
                  <c:v>6.539017341040462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7D5-4610-8304-242AB07A7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927458"/>
        <c:axId val="930303754"/>
      </c:barChart>
      <c:catAx>
        <c:axId val="256927458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Arial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Arial"/>
              </a:defRPr>
            </a:pPr>
            <a:endParaRPr lang="fr-FR"/>
          </a:p>
        </c:txPr>
        <c:crossAx val="930303754"/>
        <c:crosses val="autoZero"/>
        <c:auto val="1"/>
        <c:lblAlgn val="ctr"/>
        <c:lblOffset val="100"/>
        <c:noMultiLvlLbl val="1"/>
      </c:catAx>
      <c:valAx>
        <c:axId val="930303754"/>
        <c:scaling>
          <c:orientation val="minMax"/>
          <c:min val="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Arial"/>
                  </a:defRPr>
                </a:pPr>
                <a:endParaRPr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674EA7"/>
                </a:solidFill>
                <a:latin typeface="Arial"/>
              </a:defRPr>
            </a:pPr>
            <a:endParaRPr lang="fr-FR"/>
          </a:p>
        </c:txPr>
        <c:crossAx val="256927458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FF9900"/>
              </a:solidFill>
              <a:latin typeface="Arial"/>
            </a:defRPr>
          </a:pPr>
          <a:endParaRPr lang="fr-FR"/>
        </a:p>
      </c:txPr>
    </c:legend>
    <c:plotVisOnly val="0"/>
    <c:dispBlanksAs val="zero"/>
    <c:showDLblsOverMax val="1"/>
  </c:chart>
  <c:spPr>
    <a:solidFill>
      <a:srgbClr val="FFFFFF">
        <a:alpha val="0"/>
      </a:srgbClr>
    </a:solidFill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A61C00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800" b="1">
                    <a:solidFill>
                      <a:srgbClr val="FFFFFF"/>
                    </a:solidFill>
                    <a:latin typeface="+mn-lt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'S-R Plateau B.31'!$G$7</c:f>
              <c:numCache>
                <c:formatCode>0</c:formatCode>
                <c:ptCount val="1"/>
                <c:pt idx="0">
                  <c:v>14200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9B34-4E26-8A70-B4498777A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2675709"/>
        <c:axId val="1241419993"/>
      </c:barChart>
      <c:catAx>
        <c:axId val="1302675709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241419993"/>
        <c:crosses val="autoZero"/>
        <c:auto val="1"/>
        <c:lblAlgn val="ctr"/>
        <c:lblOffset val="100"/>
        <c:noMultiLvlLbl val="1"/>
      </c:catAx>
      <c:valAx>
        <c:axId val="1241419993"/>
        <c:scaling>
          <c:orientation val="minMax"/>
          <c:min val="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302675709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0"/>
    <c:dispBlanksAs val="zero"/>
    <c:showDLblsOverMax val="1"/>
  </c:chart>
  <c:spPr>
    <a:solidFill>
      <a:srgbClr val="FFFFFF">
        <a:alpha val="0"/>
      </a:srgbClr>
    </a:solidFill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E69138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800" b="1">
                    <a:solidFill>
                      <a:srgbClr val="FFFFFF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'S-R Plateau B.31'!$H$7</c:f>
              <c:numCache>
                <c:formatCode>0</c:formatCode>
                <c:ptCount val="1"/>
                <c:pt idx="0">
                  <c:v>15000.000000000002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8089-4C97-9A4B-ADD02F5A6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6171231"/>
        <c:axId val="1367469104"/>
      </c:barChart>
      <c:catAx>
        <c:axId val="2126171231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367469104"/>
        <c:crosses val="autoZero"/>
        <c:auto val="1"/>
        <c:lblAlgn val="ctr"/>
        <c:lblOffset val="100"/>
        <c:noMultiLvlLbl val="1"/>
      </c:catAx>
      <c:valAx>
        <c:axId val="1367469104"/>
        <c:scaling>
          <c:orientation val="minMax"/>
          <c:min val="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2126171231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0"/>
    <c:dispBlanksAs val="zero"/>
    <c:showDLblsOverMax val="1"/>
  </c:chart>
  <c:spPr>
    <a:solidFill>
      <a:srgbClr val="FFFFFF">
        <a:alpha val="0"/>
      </a:srgbClr>
    </a:solidFill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title>
      <c:tx>
        <c:rich>
          <a:bodyPr/>
          <a:lstStyle/>
          <a:p>
            <a:pPr lvl="0">
              <a:defRPr sz="1200" b="1">
                <a:solidFill>
                  <a:srgbClr val="FF0000"/>
                </a:solidFill>
                <a:latin typeface="Arial"/>
              </a:defRPr>
            </a:pPr>
            <a:r>
              <a:rPr sz="1200" b="1">
                <a:solidFill>
                  <a:srgbClr val="FF0000"/>
                </a:solidFill>
                <a:latin typeface="Arial"/>
              </a:rPr>
              <a:t>À partir de l'axe d'ancrage, le centre du chargement doit être situé  à :____ m.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000000">
                <a:alpha val="0"/>
              </a:srgbClr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2000" b="1">
                    <a:solidFill>
                      <a:srgbClr val="FF0000"/>
                    </a:solidFill>
                    <a:latin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'S-R Plateau B.31'!$H$5</c:f>
              <c:numCache>
                <c:formatCode>0.00</c:formatCode>
                <c:ptCount val="1"/>
                <c:pt idx="0">
                  <c:v>1.3767123287671235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8AD-4A16-A507-332F97C86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6442486"/>
        <c:axId val="946793738"/>
      </c:barChart>
      <c:catAx>
        <c:axId val="1106442486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Arial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Arial"/>
              </a:defRPr>
            </a:pPr>
            <a:endParaRPr lang="fr-FR"/>
          </a:p>
        </c:txPr>
        <c:crossAx val="946793738"/>
        <c:crosses val="autoZero"/>
        <c:auto val="1"/>
        <c:lblAlgn val="ctr"/>
        <c:lblOffset val="100"/>
        <c:noMultiLvlLbl val="1"/>
      </c:catAx>
      <c:valAx>
        <c:axId val="946793738"/>
        <c:scaling>
          <c:orientation val="minMax"/>
          <c:min val="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Arial"/>
                  </a:defRPr>
                </a:pPr>
                <a:endParaRPr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674EA7"/>
                </a:solidFill>
                <a:latin typeface="Arial"/>
              </a:defRPr>
            </a:pPr>
            <a:endParaRPr lang="fr-FR"/>
          </a:p>
        </c:txPr>
        <c:crossAx val="1106442486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FF9900"/>
              </a:solidFill>
              <a:latin typeface="Arial"/>
            </a:defRPr>
          </a:pPr>
          <a:endParaRPr lang="fr-FR"/>
        </a:p>
      </c:txPr>
    </c:legend>
    <c:plotVisOnly val="0"/>
    <c:dispBlanksAs val="zero"/>
    <c:showDLblsOverMax val="1"/>
  </c:chart>
  <c:spPr>
    <a:solidFill>
      <a:srgbClr val="FFFFFF">
        <a:alpha val="0"/>
      </a:srgbClr>
    </a:solidFill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A61C00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800" b="1">
                    <a:solidFill>
                      <a:srgbClr val="FFFFFF"/>
                    </a:solidFill>
                    <a:latin typeface="+mn-lt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'S-R Plateau B.32'!$G$7</c:f>
              <c:numCache>
                <c:formatCode>0</c:formatCode>
                <c:ptCount val="1"/>
                <c:pt idx="0">
                  <c:v>14600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7859-454E-8CD6-FEEBBD51F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274353"/>
        <c:axId val="1657351047"/>
      </c:barChart>
      <c:catAx>
        <c:axId val="153274353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657351047"/>
        <c:crosses val="autoZero"/>
        <c:auto val="1"/>
        <c:lblAlgn val="ctr"/>
        <c:lblOffset val="100"/>
        <c:noMultiLvlLbl val="1"/>
      </c:catAx>
      <c:valAx>
        <c:axId val="1657351047"/>
        <c:scaling>
          <c:orientation val="minMax"/>
          <c:min val="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53274353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0"/>
    <c:dispBlanksAs val="zero"/>
    <c:showDLblsOverMax val="1"/>
  </c:chart>
  <c:spPr>
    <a:solidFill>
      <a:srgbClr val="FFFFFF">
        <a:alpha val="0"/>
      </a:srgbClr>
    </a:solidFill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E69138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800" b="1">
                    <a:solidFill>
                      <a:srgbClr val="FFFFFF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'S-R Plateau B.32'!$H$7</c:f>
              <c:numCache>
                <c:formatCode>0</c:formatCode>
                <c:ptCount val="1"/>
                <c:pt idx="0">
                  <c:v>18000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BD4-44A6-8BCE-CA0F2458A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7310314"/>
        <c:axId val="1100320798"/>
      </c:barChart>
      <c:catAx>
        <c:axId val="1717310314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100320798"/>
        <c:crosses val="autoZero"/>
        <c:auto val="1"/>
        <c:lblAlgn val="ctr"/>
        <c:lblOffset val="100"/>
        <c:noMultiLvlLbl val="1"/>
      </c:catAx>
      <c:valAx>
        <c:axId val="1100320798"/>
        <c:scaling>
          <c:orientation val="minMax"/>
          <c:min val="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717310314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0"/>
    <c:dispBlanksAs val="zero"/>
    <c:showDLblsOverMax val="1"/>
  </c:chart>
  <c:spPr>
    <a:solidFill>
      <a:srgbClr val="FFFFFF">
        <a:alpha val="0"/>
      </a:srgbClr>
    </a:solidFill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title>
      <c:tx>
        <c:rich>
          <a:bodyPr/>
          <a:lstStyle/>
          <a:p>
            <a:pPr lvl="0">
              <a:defRPr sz="1200" b="1">
                <a:solidFill>
                  <a:srgbClr val="FF0000"/>
                </a:solidFill>
                <a:latin typeface="Arial"/>
              </a:defRPr>
            </a:pPr>
            <a:r>
              <a:rPr sz="1200" b="1">
                <a:solidFill>
                  <a:srgbClr val="FF0000"/>
                </a:solidFill>
                <a:latin typeface="Arial"/>
              </a:rPr>
              <a:t>À partir de l'axe d'ancrage, le centre du chargement doit être situé  à :____ m.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000000">
                <a:alpha val="0"/>
              </a:srgbClr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2000" b="1">
                    <a:solidFill>
                      <a:srgbClr val="FF0000"/>
                    </a:solidFill>
                    <a:latin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'S-R Plateau B.32'!$H$5</c:f>
              <c:numCache>
                <c:formatCode>0.00</c:formatCode>
                <c:ptCount val="1"/>
                <c:pt idx="0">
                  <c:v>8.5030674846625782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6830-415F-A7BC-5D33BA74D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3981797"/>
        <c:axId val="1334726541"/>
      </c:barChart>
      <c:catAx>
        <c:axId val="1293981797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Arial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Arial"/>
              </a:defRPr>
            </a:pPr>
            <a:endParaRPr lang="fr-FR"/>
          </a:p>
        </c:txPr>
        <c:crossAx val="1334726541"/>
        <c:crosses val="autoZero"/>
        <c:auto val="1"/>
        <c:lblAlgn val="ctr"/>
        <c:lblOffset val="100"/>
        <c:noMultiLvlLbl val="1"/>
      </c:catAx>
      <c:valAx>
        <c:axId val="1334726541"/>
        <c:scaling>
          <c:orientation val="minMax"/>
          <c:min val="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Arial"/>
                  </a:defRPr>
                </a:pPr>
                <a:endParaRPr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674EA7"/>
                </a:solidFill>
                <a:latin typeface="Arial"/>
              </a:defRPr>
            </a:pPr>
            <a:endParaRPr lang="fr-FR"/>
          </a:p>
        </c:txPr>
        <c:crossAx val="1293981797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FF9900"/>
              </a:solidFill>
              <a:latin typeface="Arial"/>
            </a:defRPr>
          </a:pPr>
          <a:endParaRPr lang="fr-FR"/>
        </a:p>
      </c:txPr>
    </c:legend>
    <c:plotVisOnly val="0"/>
    <c:dispBlanksAs val="zero"/>
    <c:showDLblsOverMax val="1"/>
  </c:chart>
  <c:spPr>
    <a:solidFill>
      <a:srgbClr val="FFFFFF">
        <a:alpha val="0"/>
      </a:srgbClr>
    </a:solidFill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A61C00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800" b="1">
                    <a:solidFill>
                      <a:srgbClr val="FFFFFF"/>
                    </a:solidFill>
                    <a:latin typeface="+mn-lt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'S-R Plateau B.33'!$G$7</c:f>
              <c:numCache>
                <c:formatCode>0</c:formatCode>
                <c:ptCount val="1"/>
                <c:pt idx="0">
                  <c:v>13100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D1F-475B-9795-D3BA2189E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3473360"/>
        <c:axId val="1241610931"/>
      </c:barChart>
      <c:catAx>
        <c:axId val="313473360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241610931"/>
        <c:crosses val="autoZero"/>
        <c:auto val="1"/>
        <c:lblAlgn val="ctr"/>
        <c:lblOffset val="100"/>
        <c:noMultiLvlLbl val="1"/>
      </c:catAx>
      <c:valAx>
        <c:axId val="1241610931"/>
        <c:scaling>
          <c:orientation val="minMax"/>
          <c:min val="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313473360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0"/>
    <c:dispBlanksAs val="zero"/>
    <c:showDLblsOverMax val="1"/>
  </c:chart>
  <c:spPr>
    <a:solidFill>
      <a:srgbClr val="FFFFFF">
        <a:alpha val="0"/>
      </a:srgbClr>
    </a:solidFill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E69138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800" b="1">
                    <a:solidFill>
                      <a:srgbClr val="FFFFFF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'S-R Plateau B.33'!$H$7</c:f>
              <c:numCache>
                <c:formatCode>0</c:formatCode>
                <c:ptCount val="1"/>
                <c:pt idx="0">
                  <c:v>20000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D084-4CDA-97A3-BE3F1B9D1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9351977"/>
        <c:axId val="217921575"/>
      </c:barChart>
      <c:catAx>
        <c:axId val="1979351977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217921575"/>
        <c:crosses val="autoZero"/>
        <c:auto val="1"/>
        <c:lblAlgn val="ctr"/>
        <c:lblOffset val="100"/>
        <c:noMultiLvlLbl val="1"/>
      </c:catAx>
      <c:valAx>
        <c:axId val="217921575"/>
        <c:scaling>
          <c:orientation val="minMax"/>
          <c:min val="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979351977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0"/>
    <c:dispBlanksAs val="zero"/>
    <c:showDLblsOverMax val="1"/>
  </c:chart>
  <c:spPr>
    <a:solidFill>
      <a:srgbClr val="FFFFFF">
        <a:alpha val="0"/>
      </a:srgbClr>
    </a:solidFill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title>
      <c:tx>
        <c:rich>
          <a:bodyPr/>
          <a:lstStyle/>
          <a:p>
            <a:pPr lvl="0">
              <a:defRPr sz="1200" b="1">
                <a:solidFill>
                  <a:srgbClr val="FF0000"/>
                </a:solidFill>
                <a:latin typeface="Arial"/>
              </a:defRPr>
            </a:pPr>
            <a:r>
              <a:rPr sz="1200" b="1">
                <a:solidFill>
                  <a:srgbClr val="FF0000"/>
                </a:solidFill>
                <a:latin typeface="Arial"/>
              </a:rPr>
              <a:t>À partir de l'axe d'ancrage, le centre du chargement doit être situé  à :____ m.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000000">
                <a:alpha val="0"/>
              </a:srgbClr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2000" b="1">
                    <a:solidFill>
                      <a:srgbClr val="FF0000"/>
                    </a:solidFill>
                    <a:latin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'S-R Plateau B.33'!$H$5</c:f>
              <c:numCache>
                <c:formatCode>0.00</c:formatCode>
                <c:ptCount val="1"/>
                <c:pt idx="0">
                  <c:v>7.5528700906344408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B48-495B-987B-DA5C0F152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1119353"/>
        <c:axId val="1276771512"/>
      </c:barChart>
      <c:catAx>
        <c:axId val="1161119353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Arial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Arial"/>
              </a:defRPr>
            </a:pPr>
            <a:endParaRPr lang="fr-FR"/>
          </a:p>
        </c:txPr>
        <c:crossAx val="1276771512"/>
        <c:crosses val="autoZero"/>
        <c:auto val="1"/>
        <c:lblAlgn val="ctr"/>
        <c:lblOffset val="100"/>
        <c:noMultiLvlLbl val="1"/>
      </c:catAx>
      <c:valAx>
        <c:axId val="1276771512"/>
        <c:scaling>
          <c:orientation val="minMax"/>
          <c:min val="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Arial"/>
                  </a:defRPr>
                </a:pPr>
                <a:endParaRPr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674EA7"/>
                </a:solidFill>
                <a:latin typeface="Arial"/>
              </a:defRPr>
            </a:pPr>
            <a:endParaRPr lang="fr-FR"/>
          </a:p>
        </c:txPr>
        <c:crossAx val="1161119353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FF9900"/>
              </a:solidFill>
              <a:latin typeface="Arial"/>
            </a:defRPr>
          </a:pPr>
          <a:endParaRPr lang="fr-FR"/>
        </a:p>
      </c:txPr>
    </c:legend>
    <c:plotVisOnly val="0"/>
    <c:dispBlanksAs val="zero"/>
    <c:showDLblsOverMax val="1"/>
  </c:chart>
  <c:spPr>
    <a:solidFill>
      <a:srgbClr val="FFFFFF">
        <a:alpha val="0"/>
      </a:srgbClr>
    </a:solidFill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A61C00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800" b="1">
                    <a:solidFill>
                      <a:srgbClr val="FFFFFF"/>
                    </a:solidFill>
                    <a:latin typeface="+mn-lt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'S-R Plateau B.44'!$G$7</c:f>
              <c:numCache>
                <c:formatCode>0</c:formatCode>
                <c:ptCount val="1"/>
                <c:pt idx="0">
                  <c:v>13500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65B9-4D78-8E5C-7BD5880AE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3240722"/>
        <c:axId val="809595386"/>
      </c:barChart>
      <c:catAx>
        <c:axId val="2093240722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809595386"/>
        <c:crosses val="autoZero"/>
        <c:auto val="1"/>
        <c:lblAlgn val="ctr"/>
        <c:lblOffset val="100"/>
        <c:noMultiLvlLbl val="1"/>
      </c:catAx>
      <c:valAx>
        <c:axId val="809595386"/>
        <c:scaling>
          <c:orientation val="minMax"/>
          <c:min val="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2093240722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0"/>
    <c:dispBlanksAs val="zero"/>
    <c:showDLblsOverMax val="1"/>
  </c:chart>
  <c:spPr>
    <a:solidFill>
      <a:srgbClr val="FFFFFF">
        <a:alpha val="0"/>
      </a:srgbClr>
    </a:solidFill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E69138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800" b="1">
                    <a:solidFill>
                      <a:srgbClr val="FFFFFF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'S-R Plateau B.44'!$H$7</c:f>
              <c:numCache>
                <c:formatCode>0</c:formatCode>
                <c:ptCount val="1"/>
                <c:pt idx="0">
                  <c:v>25500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5FFD-4A90-839E-ED02D1CDB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897936"/>
        <c:axId val="1069332151"/>
      </c:barChart>
      <c:catAx>
        <c:axId val="326897936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069332151"/>
        <c:crosses val="autoZero"/>
        <c:auto val="1"/>
        <c:lblAlgn val="ctr"/>
        <c:lblOffset val="100"/>
        <c:noMultiLvlLbl val="1"/>
      </c:catAx>
      <c:valAx>
        <c:axId val="1069332151"/>
        <c:scaling>
          <c:orientation val="minMax"/>
          <c:min val="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326897936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0"/>
    <c:dispBlanksAs val="zero"/>
    <c:showDLblsOverMax val="1"/>
  </c:chart>
  <c:spPr>
    <a:solidFill>
      <a:srgbClr val="FFFFFF">
        <a:alpha val="0"/>
      </a:srgbClr>
    </a:solidFill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title>
      <c:tx>
        <c:rich>
          <a:bodyPr/>
          <a:lstStyle/>
          <a:p>
            <a:pPr lvl="0">
              <a:defRPr sz="1200" b="1">
                <a:solidFill>
                  <a:srgbClr val="FF0000"/>
                </a:solidFill>
                <a:latin typeface="Arial"/>
              </a:defRPr>
            </a:pPr>
            <a:r>
              <a:rPr sz="1200" b="1">
                <a:solidFill>
                  <a:srgbClr val="FF0000"/>
                </a:solidFill>
                <a:latin typeface="Arial"/>
              </a:rPr>
              <a:t>À partir de l'axe d'ancrage, le centre du chargement doit être situé  à :____ m.</a:t>
            </a:r>
          </a:p>
        </c:rich>
      </c:tx>
      <c:layout>
        <c:manualLayout>
          <c:xMode val="edge"/>
          <c:yMode val="edge"/>
          <c:x val="1.7829457364341083E-3"/>
          <c:y val="3.150684931506849E-3"/>
        </c:manualLayout>
      </c:layout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000000">
                <a:alpha val="0"/>
              </a:srgbClr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2000" b="1">
                    <a:solidFill>
                      <a:srgbClr val="FF0000"/>
                    </a:solidFill>
                    <a:latin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'S-R Plateau B.44'!$H$5</c:f>
              <c:numCache>
                <c:formatCode>0.00</c:formatCode>
                <c:ptCount val="1"/>
                <c:pt idx="0">
                  <c:v>7.7480769230769226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17E9-4632-A3EA-4D73520B3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9596886"/>
        <c:axId val="1834250162"/>
      </c:barChart>
      <c:catAx>
        <c:axId val="1739596886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Arial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Arial"/>
              </a:defRPr>
            </a:pPr>
            <a:endParaRPr lang="fr-FR"/>
          </a:p>
        </c:txPr>
        <c:crossAx val="1834250162"/>
        <c:crosses val="autoZero"/>
        <c:auto val="1"/>
        <c:lblAlgn val="ctr"/>
        <c:lblOffset val="100"/>
        <c:noMultiLvlLbl val="1"/>
      </c:catAx>
      <c:valAx>
        <c:axId val="1834250162"/>
        <c:scaling>
          <c:orientation val="minMax"/>
          <c:min val="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Arial"/>
                  </a:defRPr>
                </a:pPr>
                <a:endParaRPr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674EA7"/>
                </a:solidFill>
                <a:latin typeface="Arial"/>
              </a:defRPr>
            </a:pPr>
            <a:endParaRPr lang="fr-FR"/>
          </a:p>
        </c:txPr>
        <c:crossAx val="1739596886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FF9900"/>
              </a:solidFill>
              <a:latin typeface="Arial"/>
            </a:defRPr>
          </a:pPr>
          <a:endParaRPr lang="fr-FR"/>
        </a:p>
      </c:txPr>
    </c:legend>
    <c:plotVisOnly val="0"/>
    <c:dispBlanksAs val="zero"/>
    <c:showDLblsOverMax val="1"/>
  </c:chart>
  <c:spPr>
    <a:solidFill>
      <a:srgbClr val="FFFFFF">
        <a:alpha val="0"/>
      </a:srgbClr>
    </a:solidFill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A61C00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800" b="1">
                    <a:solidFill>
                      <a:srgbClr val="FFFFFF"/>
                    </a:solidFill>
                    <a:latin typeface="+mn-lt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'S-R Plateau B.45'!$G$7</c:f>
              <c:numCache>
                <c:formatCode>0</c:formatCode>
                <c:ptCount val="1"/>
                <c:pt idx="0">
                  <c:v>1500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287-45D9-9194-CE9E9DA34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5276154"/>
        <c:axId val="646484388"/>
      </c:barChart>
      <c:catAx>
        <c:axId val="2035276154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646484388"/>
        <c:crosses val="autoZero"/>
        <c:auto val="1"/>
        <c:lblAlgn val="ctr"/>
        <c:lblOffset val="100"/>
        <c:noMultiLvlLbl val="1"/>
      </c:catAx>
      <c:valAx>
        <c:axId val="646484388"/>
        <c:scaling>
          <c:orientation val="minMax"/>
          <c:min val="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2035276154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0"/>
    <c:dispBlanksAs val="zero"/>
    <c:showDLblsOverMax val="1"/>
  </c:chart>
  <c:spPr>
    <a:solidFill>
      <a:srgbClr val="FFFFFF">
        <a:alpha val="0"/>
      </a:srgbClr>
    </a:solidFill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E69138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800" b="1">
                    <a:solidFill>
                      <a:srgbClr val="FFFFFF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'S-R Plateau B.45'!$H$7</c:f>
              <c:numCache>
                <c:formatCode>0</c:formatCode>
                <c:ptCount val="1"/>
                <c:pt idx="0">
                  <c:v>-1000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DF9-4CAA-B1D9-252D92E72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3620247"/>
        <c:axId val="1102791796"/>
      </c:barChart>
      <c:catAx>
        <c:axId val="1953620247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102791796"/>
        <c:crosses val="autoZero"/>
        <c:auto val="1"/>
        <c:lblAlgn val="ctr"/>
        <c:lblOffset val="100"/>
        <c:noMultiLvlLbl val="1"/>
      </c:catAx>
      <c:valAx>
        <c:axId val="1102791796"/>
        <c:scaling>
          <c:orientation val="minMax"/>
          <c:min val="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953620247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0"/>
    <c:dispBlanksAs val="zero"/>
    <c:showDLblsOverMax val="1"/>
  </c:chart>
  <c:spPr>
    <a:solidFill>
      <a:srgbClr val="FFFFFF">
        <a:alpha val="0"/>
      </a:srgbClr>
    </a:solidFill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title>
      <c:tx>
        <c:rich>
          <a:bodyPr/>
          <a:lstStyle/>
          <a:p>
            <a:pPr lvl="0">
              <a:defRPr sz="1200" b="1">
                <a:solidFill>
                  <a:srgbClr val="FF0000"/>
                </a:solidFill>
                <a:latin typeface="Arial"/>
              </a:defRPr>
            </a:pPr>
            <a:r>
              <a:rPr sz="1200" b="1">
                <a:solidFill>
                  <a:srgbClr val="FF0000"/>
                </a:solidFill>
                <a:latin typeface="Arial"/>
              </a:rPr>
              <a:t>À partir de l'axe d'ancrage, le centre du chargement doit être situé  à :____ m.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000000">
                <a:alpha val="0"/>
              </a:srgbClr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2000" b="1">
                    <a:solidFill>
                      <a:srgbClr val="FF0000"/>
                    </a:solidFill>
                    <a:latin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'S-R Plateau B.45'!$H$5</c:f>
              <c:numCache>
                <c:formatCode>0.00</c:formatCode>
                <c:ptCount val="1"/>
                <c:pt idx="0">
                  <c:v>-20.3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D24C-448F-9F14-7068B27C3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5336054"/>
        <c:axId val="310514161"/>
      </c:barChart>
      <c:catAx>
        <c:axId val="1695336054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Arial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Arial"/>
              </a:defRPr>
            </a:pPr>
            <a:endParaRPr lang="fr-FR"/>
          </a:p>
        </c:txPr>
        <c:crossAx val="310514161"/>
        <c:crosses val="autoZero"/>
        <c:auto val="1"/>
        <c:lblAlgn val="ctr"/>
        <c:lblOffset val="100"/>
        <c:noMultiLvlLbl val="1"/>
      </c:catAx>
      <c:valAx>
        <c:axId val="310514161"/>
        <c:scaling>
          <c:orientation val="minMax"/>
          <c:min val="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Arial"/>
                  </a:defRPr>
                </a:pPr>
                <a:endParaRPr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674EA7"/>
                </a:solidFill>
                <a:latin typeface="Arial"/>
              </a:defRPr>
            </a:pPr>
            <a:endParaRPr lang="fr-FR"/>
          </a:p>
        </c:txPr>
        <c:crossAx val="1695336054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FF9900"/>
              </a:solidFill>
              <a:latin typeface="Arial"/>
            </a:defRPr>
          </a:pPr>
          <a:endParaRPr lang="fr-FR"/>
        </a:p>
      </c:txPr>
    </c:legend>
    <c:plotVisOnly val="0"/>
    <c:dispBlanksAs val="zero"/>
    <c:showDLblsOverMax val="1"/>
  </c:chart>
  <c:spPr>
    <a:solidFill>
      <a:srgbClr val="FFFFFF">
        <a:alpha val="0"/>
      </a:srgb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4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4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4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4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4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314325</xdr:colOff>
      <xdr:row>1</xdr:row>
      <xdr:rowOff>180975</xdr:rowOff>
    </xdr:from>
    <xdr:ext cx="571500" cy="361950"/>
    <xdr:graphicFrame macro="">
      <xdr:nvGraphicFramePr>
        <xdr:cNvPr id="2" name="Chart 1" title="Graphiqu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4</xdr:col>
      <xdr:colOff>381000</xdr:colOff>
      <xdr:row>1</xdr:row>
      <xdr:rowOff>180975</xdr:rowOff>
    </xdr:from>
    <xdr:ext cx="657225" cy="361950"/>
    <xdr:graphicFrame macro="">
      <xdr:nvGraphicFramePr>
        <xdr:cNvPr id="3" name="Chart 2" title="Graphiqu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2</xdr:col>
      <xdr:colOff>638175</xdr:colOff>
      <xdr:row>1</xdr:row>
      <xdr:rowOff>438150</xdr:rowOff>
    </xdr:from>
    <xdr:ext cx="5191125" cy="857250"/>
    <xdr:graphicFrame macro="">
      <xdr:nvGraphicFramePr>
        <xdr:cNvPr id="4" name="Chart 3" title="Graphiqu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</xdr:col>
      <xdr:colOff>0</xdr:colOff>
      <xdr:row>1</xdr:row>
      <xdr:rowOff>0</xdr:rowOff>
    </xdr:from>
    <xdr:ext cx="1066800" cy="219075"/>
    <xdr:pic>
      <xdr:nvPicPr>
        <xdr:cNvPr id="5" name="image8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314325</xdr:colOff>
      <xdr:row>1</xdr:row>
      <xdr:rowOff>180975</xdr:rowOff>
    </xdr:from>
    <xdr:ext cx="571500" cy="361950"/>
    <xdr:graphicFrame macro="">
      <xdr:nvGraphicFramePr>
        <xdr:cNvPr id="4" name="Chart 4" title="Graphiqu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4</xdr:col>
      <xdr:colOff>381000</xdr:colOff>
      <xdr:row>1</xdr:row>
      <xdr:rowOff>180975</xdr:rowOff>
    </xdr:from>
    <xdr:ext cx="657225" cy="361950"/>
    <xdr:graphicFrame macro="">
      <xdr:nvGraphicFramePr>
        <xdr:cNvPr id="5" name="Chart 5" title="Graphique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2</xdr:col>
      <xdr:colOff>638175</xdr:colOff>
      <xdr:row>1</xdr:row>
      <xdr:rowOff>428625</xdr:rowOff>
    </xdr:from>
    <xdr:ext cx="5324475" cy="857250"/>
    <xdr:graphicFrame macro="">
      <xdr:nvGraphicFramePr>
        <xdr:cNvPr id="6" name="Chart 6" title="Graphique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</xdr:col>
      <xdr:colOff>0</xdr:colOff>
      <xdr:row>1</xdr:row>
      <xdr:rowOff>0</xdr:rowOff>
    </xdr:from>
    <xdr:ext cx="1066800" cy="219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314325</xdr:colOff>
      <xdr:row>1</xdr:row>
      <xdr:rowOff>180975</xdr:rowOff>
    </xdr:from>
    <xdr:ext cx="571500" cy="361950"/>
    <xdr:graphicFrame macro="">
      <xdr:nvGraphicFramePr>
        <xdr:cNvPr id="7" name="Chart 7" title="Graphique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4</xdr:col>
      <xdr:colOff>381000</xdr:colOff>
      <xdr:row>1</xdr:row>
      <xdr:rowOff>180975</xdr:rowOff>
    </xdr:from>
    <xdr:ext cx="657225" cy="361950"/>
    <xdr:graphicFrame macro="">
      <xdr:nvGraphicFramePr>
        <xdr:cNvPr id="8" name="Chart 8" title="Graphique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2</xdr:col>
      <xdr:colOff>609600</xdr:colOff>
      <xdr:row>1</xdr:row>
      <xdr:rowOff>438150</xdr:rowOff>
    </xdr:from>
    <xdr:ext cx="5534025" cy="857250"/>
    <xdr:graphicFrame macro="">
      <xdr:nvGraphicFramePr>
        <xdr:cNvPr id="9" name="Chart 9" title="Graphique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</xdr:col>
      <xdr:colOff>0</xdr:colOff>
      <xdr:row>1</xdr:row>
      <xdr:rowOff>0</xdr:rowOff>
    </xdr:from>
    <xdr:ext cx="1066800" cy="219075"/>
    <xdr:pic>
      <xdr:nvPicPr>
        <xdr:cNvPr id="2" name="image1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314325</xdr:colOff>
      <xdr:row>1</xdr:row>
      <xdr:rowOff>180975</xdr:rowOff>
    </xdr:from>
    <xdr:ext cx="571500" cy="361950"/>
    <xdr:graphicFrame macro="">
      <xdr:nvGraphicFramePr>
        <xdr:cNvPr id="10" name="Chart 10" title="Graphique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4</xdr:col>
      <xdr:colOff>381000</xdr:colOff>
      <xdr:row>1</xdr:row>
      <xdr:rowOff>180975</xdr:rowOff>
    </xdr:from>
    <xdr:ext cx="657225" cy="361950"/>
    <xdr:graphicFrame macro="">
      <xdr:nvGraphicFramePr>
        <xdr:cNvPr id="11" name="Chart 11" title="Graphique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2</xdr:col>
      <xdr:colOff>628650</xdr:colOff>
      <xdr:row>1</xdr:row>
      <xdr:rowOff>438150</xdr:rowOff>
    </xdr:from>
    <xdr:ext cx="5667375" cy="857250"/>
    <xdr:graphicFrame macro="">
      <xdr:nvGraphicFramePr>
        <xdr:cNvPr id="12" name="Chart 12" title="Graphique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</xdr:col>
      <xdr:colOff>0</xdr:colOff>
      <xdr:row>1</xdr:row>
      <xdr:rowOff>0</xdr:rowOff>
    </xdr:from>
    <xdr:ext cx="1066800" cy="219075"/>
    <xdr:pic>
      <xdr:nvPicPr>
        <xdr:cNvPr id="2" name="image6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314325</xdr:colOff>
      <xdr:row>1</xdr:row>
      <xdr:rowOff>180975</xdr:rowOff>
    </xdr:from>
    <xdr:ext cx="571500" cy="361950"/>
    <xdr:graphicFrame macro="">
      <xdr:nvGraphicFramePr>
        <xdr:cNvPr id="13" name="Chart 13" title="Graphique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4</xdr:col>
      <xdr:colOff>381000</xdr:colOff>
      <xdr:row>1</xdr:row>
      <xdr:rowOff>180975</xdr:rowOff>
    </xdr:from>
    <xdr:ext cx="657225" cy="361950"/>
    <xdr:graphicFrame macro="">
      <xdr:nvGraphicFramePr>
        <xdr:cNvPr id="14" name="Chart 14" title="Graphique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2</xdr:col>
      <xdr:colOff>619125</xdr:colOff>
      <xdr:row>1</xdr:row>
      <xdr:rowOff>476250</xdr:rowOff>
    </xdr:from>
    <xdr:ext cx="5734050" cy="857250"/>
    <xdr:graphicFrame macro="">
      <xdr:nvGraphicFramePr>
        <xdr:cNvPr id="15" name="Chart 15" title="Graphique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</xdr:col>
      <xdr:colOff>0</xdr:colOff>
      <xdr:row>1</xdr:row>
      <xdr:rowOff>0</xdr:rowOff>
    </xdr:from>
    <xdr:ext cx="1066800" cy="219075"/>
    <xdr:pic>
      <xdr:nvPicPr>
        <xdr:cNvPr id="2" name="image10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314325</xdr:colOff>
      <xdr:row>1</xdr:row>
      <xdr:rowOff>180975</xdr:rowOff>
    </xdr:from>
    <xdr:ext cx="571500" cy="361950"/>
    <xdr:graphicFrame macro="">
      <xdr:nvGraphicFramePr>
        <xdr:cNvPr id="16" name="Chart 16" title="Graphique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4</xdr:col>
      <xdr:colOff>381000</xdr:colOff>
      <xdr:row>1</xdr:row>
      <xdr:rowOff>180975</xdr:rowOff>
    </xdr:from>
    <xdr:ext cx="657225" cy="361950"/>
    <xdr:graphicFrame macro="">
      <xdr:nvGraphicFramePr>
        <xdr:cNvPr id="17" name="Chart 17" title="Graphique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2</xdr:col>
      <xdr:colOff>638175</xdr:colOff>
      <xdr:row>1</xdr:row>
      <xdr:rowOff>419100</xdr:rowOff>
    </xdr:from>
    <xdr:ext cx="5705475" cy="857250"/>
    <xdr:graphicFrame macro="">
      <xdr:nvGraphicFramePr>
        <xdr:cNvPr id="18" name="Chart 18" title="Graphique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</xdr:col>
      <xdr:colOff>0</xdr:colOff>
      <xdr:row>1</xdr:row>
      <xdr:rowOff>0</xdr:rowOff>
    </xdr:from>
    <xdr:ext cx="1066800" cy="219075"/>
    <xdr:pic>
      <xdr:nvPicPr>
        <xdr:cNvPr id="2" name="image1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1038225</xdr:colOff>
      <xdr:row>1</xdr:row>
      <xdr:rowOff>180975</xdr:rowOff>
    </xdr:from>
    <xdr:ext cx="571500" cy="361950"/>
    <xdr:graphicFrame macro="">
      <xdr:nvGraphicFramePr>
        <xdr:cNvPr id="19" name="Chart 19" title="Graphique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352425</xdr:colOff>
      <xdr:row>1</xdr:row>
      <xdr:rowOff>180975</xdr:rowOff>
    </xdr:from>
    <xdr:ext cx="657225" cy="361950"/>
    <xdr:graphicFrame macro="">
      <xdr:nvGraphicFramePr>
        <xdr:cNvPr id="20" name="Chart 20" title="Graphique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3</xdr:col>
      <xdr:colOff>581025</xdr:colOff>
      <xdr:row>1</xdr:row>
      <xdr:rowOff>47625</xdr:rowOff>
    </xdr:from>
    <xdr:ext cx="2419350" cy="1438275"/>
    <xdr:graphicFrame macro="">
      <xdr:nvGraphicFramePr>
        <xdr:cNvPr id="21" name="Chart 21" title="Graphique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</xdr:col>
      <xdr:colOff>0</xdr:colOff>
      <xdr:row>1</xdr:row>
      <xdr:rowOff>0</xdr:rowOff>
    </xdr:from>
    <xdr:ext cx="1066800" cy="2190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933450</xdr:colOff>
      <xdr:row>1</xdr:row>
      <xdr:rowOff>180975</xdr:rowOff>
    </xdr:from>
    <xdr:ext cx="571500" cy="361950"/>
    <xdr:graphicFrame macro="">
      <xdr:nvGraphicFramePr>
        <xdr:cNvPr id="22" name="Chart 22" title="Graphique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295275</xdr:colOff>
      <xdr:row>1</xdr:row>
      <xdr:rowOff>180975</xdr:rowOff>
    </xdr:from>
    <xdr:ext cx="657225" cy="361950"/>
    <xdr:graphicFrame macro="">
      <xdr:nvGraphicFramePr>
        <xdr:cNvPr id="23" name="Chart 23" title="Graphique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3</xdr:col>
      <xdr:colOff>590550</xdr:colOff>
      <xdr:row>1</xdr:row>
      <xdr:rowOff>66675</xdr:rowOff>
    </xdr:from>
    <xdr:ext cx="2438400" cy="1390650"/>
    <xdr:graphicFrame macro="">
      <xdr:nvGraphicFramePr>
        <xdr:cNvPr id="24" name="Chart 24" title="Graphique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</xdr:col>
      <xdr:colOff>0</xdr:colOff>
      <xdr:row>1</xdr:row>
      <xdr:rowOff>0</xdr:rowOff>
    </xdr:from>
    <xdr:ext cx="1066800" cy="228600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866775</xdr:colOff>
      <xdr:row>1</xdr:row>
      <xdr:rowOff>180975</xdr:rowOff>
    </xdr:from>
    <xdr:ext cx="571500" cy="361950"/>
    <xdr:graphicFrame macro="">
      <xdr:nvGraphicFramePr>
        <xdr:cNvPr id="25" name="Chart 25" title="Graphique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190500</xdr:colOff>
      <xdr:row>1</xdr:row>
      <xdr:rowOff>180975</xdr:rowOff>
    </xdr:from>
    <xdr:ext cx="657225" cy="361950"/>
    <xdr:graphicFrame macro="">
      <xdr:nvGraphicFramePr>
        <xdr:cNvPr id="26" name="Chart 26" title="Graphique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3</xdr:col>
      <xdr:colOff>542925</xdr:colOff>
      <xdr:row>1</xdr:row>
      <xdr:rowOff>38100</xdr:rowOff>
    </xdr:from>
    <xdr:ext cx="2438400" cy="1390650"/>
    <xdr:graphicFrame macro="">
      <xdr:nvGraphicFramePr>
        <xdr:cNvPr id="27" name="Chart 27" title="Graphique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</xdr:col>
      <xdr:colOff>0</xdr:colOff>
      <xdr:row>1</xdr:row>
      <xdr:rowOff>0</xdr:rowOff>
    </xdr:from>
    <xdr:ext cx="1066800" cy="228600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904875</xdr:colOff>
      <xdr:row>1</xdr:row>
      <xdr:rowOff>180975</xdr:rowOff>
    </xdr:from>
    <xdr:ext cx="571500" cy="361950"/>
    <xdr:graphicFrame macro="">
      <xdr:nvGraphicFramePr>
        <xdr:cNvPr id="28" name="Chart 28" title="Graphique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238125</xdr:colOff>
      <xdr:row>1</xdr:row>
      <xdr:rowOff>180975</xdr:rowOff>
    </xdr:from>
    <xdr:ext cx="657225" cy="361950"/>
    <xdr:graphicFrame macro="">
      <xdr:nvGraphicFramePr>
        <xdr:cNvPr id="29" name="Chart 29" title="Graphique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3</xdr:col>
      <xdr:colOff>514350</xdr:colOff>
      <xdr:row>1</xdr:row>
      <xdr:rowOff>47625</xdr:rowOff>
    </xdr:from>
    <xdr:ext cx="2486025" cy="1390650"/>
    <xdr:graphicFrame macro="">
      <xdr:nvGraphicFramePr>
        <xdr:cNvPr id="30" name="Chart 30" title="Graphique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</xdr:col>
      <xdr:colOff>0</xdr:colOff>
      <xdr:row>1</xdr:row>
      <xdr:rowOff>0</xdr:rowOff>
    </xdr:from>
    <xdr:ext cx="1066800" cy="228600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876300</xdr:colOff>
      <xdr:row>1</xdr:row>
      <xdr:rowOff>180975</xdr:rowOff>
    </xdr:from>
    <xdr:ext cx="571500" cy="361950"/>
    <xdr:graphicFrame macro="">
      <xdr:nvGraphicFramePr>
        <xdr:cNvPr id="31" name="Chart 31" title="Graphique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57150</xdr:colOff>
      <xdr:row>1</xdr:row>
      <xdr:rowOff>180975</xdr:rowOff>
    </xdr:from>
    <xdr:ext cx="657225" cy="361950"/>
    <xdr:graphicFrame macro="">
      <xdr:nvGraphicFramePr>
        <xdr:cNvPr id="32" name="Chart 32" title="Graphique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3</xdr:col>
      <xdr:colOff>495300</xdr:colOff>
      <xdr:row>1</xdr:row>
      <xdr:rowOff>57150</xdr:rowOff>
    </xdr:from>
    <xdr:ext cx="2457450" cy="1390650"/>
    <xdr:graphicFrame macro="">
      <xdr:nvGraphicFramePr>
        <xdr:cNvPr id="33" name="Chart 33" title="Graphique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</xdr:col>
      <xdr:colOff>0</xdr:colOff>
      <xdr:row>1</xdr:row>
      <xdr:rowOff>0</xdr:rowOff>
    </xdr:from>
    <xdr:ext cx="1066800" cy="228600"/>
    <xdr:pic>
      <xdr:nvPicPr>
        <xdr:cNvPr id="2" name="image9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876300</xdr:colOff>
      <xdr:row>1</xdr:row>
      <xdr:rowOff>180975</xdr:rowOff>
    </xdr:from>
    <xdr:ext cx="571500" cy="361950"/>
    <xdr:graphicFrame macro="">
      <xdr:nvGraphicFramePr>
        <xdr:cNvPr id="34" name="Chart 34" title="Graphique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295275</xdr:colOff>
      <xdr:row>1</xdr:row>
      <xdr:rowOff>180975</xdr:rowOff>
    </xdr:from>
    <xdr:ext cx="657225" cy="361950"/>
    <xdr:graphicFrame macro="">
      <xdr:nvGraphicFramePr>
        <xdr:cNvPr id="35" name="Chart 35" title="Graphique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3</xdr:col>
      <xdr:colOff>457200</xdr:colOff>
      <xdr:row>1</xdr:row>
      <xdr:rowOff>95250</xdr:rowOff>
    </xdr:from>
    <xdr:ext cx="2466975" cy="1390650"/>
    <xdr:graphicFrame macro="">
      <xdr:nvGraphicFramePr>
        <xdr:cNvPr id="36" name="Chart 36" title="Graphique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</xdr:col>
      <xdr:colOff>0</xdr:colOff>
      <xdr:row>1</xdr:row>
      <xdr:rowOff>0</xdr:rowOff>
    </xdr:from>
    <xdr:ext cx="1066800" cy="228600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drive.google.com/open?id=18mnNwauOVuLkw83ka0opUcOKIIupET8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drive.google.com/open?id=18mnNwauOVuLkw83ka0opUcOKIIupET8O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drive.google.com/open?id=18mnNwauOVuLkw83ka0opUcOKIIupET8O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drive.google.com/open?id=18mnNwauOVuLkw83ka0opUcOKIIupET8O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drive.google.com/open?id=18mnNwauOVuLkw83ka0opUcOKIIupET8O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drive.google.com/open?id=18mnNwauOVuLkw83ka0opUcOKIIupET8O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s://drive.google.com/open?id=18mnNwauOVuLkw83ka0opUcOKIIupET8O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https://drive.google.com/open?id=18mnNwauOVuLkw83ka0opUcOKIIupET8O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s://drive.google.com/open?id=18mnNwauOVuLkw83ka0opUcOKIIupET8O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hyperlink" Target="https://drive.google.com/open?id=18mnNwauOVuLkw83ka0opUcOKIIupET8O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hyperlink" Target="https://drive.google.com/open?id=18mnNwauOVuLkw83ka0opUcOKIIupET8O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hyperlink" Target="https://drive.google.com/open?id=18mnNwauOVuLkw83ka0opUcOKIIupET8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15"/>
  <sheetViews>
    <sheetView showGridLines="0" tabSelected="1" workbookViewId="0"/>
  </sheetViews>
  <sheetFormatPr baseColWidth="10" defaultColWidth="12.6640625" defaultRowHeight="15.75" customHeight="1" x14ac:dyDescent="0.25"/>
  <cols>
    <col min="1" max="1" width="4.33203125" customWidth="1"/>
    <col min="2" max="2" width="14" customWidth="1"/>
    <col min="3" max="3" width="17.77734375" customWidth="1"/>
    <col min="4" max="4" width="33.6640625" customWidth="1"/>
    <col min="5" max="5" width="7" customWidth="1"/>
    <col min="6" max="6" width="26.33203125" customWidth="1"/>
    <col min="7" max="7" width="15.21875" hidden="1" customWidth="1"/>
    <col min="8" max="8" width="12.109375" hidden="1" customWidth="1"/>
  </cols>
  <sheetData>
    <row r="1" spans="1:8" ht="13.2" x14ac:dyDescent="0.25">
      <c r="B1" s="48" t="s">
        <v>0</v>
      </c>
      <c r="C1" s="45"/>
      <c r="D1" s="45"/>
      <c r="E1" s="45"/>
      <c r="F1" s="49"/>
      <c r="G1" s="1">
        <f>SUM(B14:C14)</f>
        <v>12700</v>
      </c>
      <c r="H1" s="2">
        <f>SUM(F14)</f>
        <v>13400</v>
      </c>
    </row>
    <row r="2" spans="1:8" ht="125.25" customHeight="1" x14ac:dyDescent="0.25">
      <c r="A2" s="3"/>
      <c r="B2" s="50"/>
      <c r="C2" s="51"/>
      <c r="D2" s="51"/>
      <c r="E2" s="51"/>
      <c r="F2" s="51"/>
      <c r="G2" s="4">
        <f>SUM(G1/F15)</f>
        <v>0.48659003831417624</v>
      </c>
      <c r="H2" s="4">
        <f>SUM(F14/F15)</f>
        <v>0.51340996168582376</v>
      </c>
    </row>
    <row r="3" spans="1:8" ht="13.2" x14ac:dyDescent="0.25">
      <c r="A3" s="5"/>
      <c r="B3" s="52" t="s">
        <v>1</v>
      </c>
      <c r="C3" s="53"/>
      <c r="D3" s="54">
        <v>12.5</v>
      </c>
      <c r="E3" s="55"/>
      <c r="F3" s="6"/>
      <c r="G3" s="7"/>
      <c r="H3" s="7"/>
    </row>
    <row r="4" spans="1:8" ht="13.2" x14ac:dyDescent="0.25">
      <c r="A4" s="8"/>
      <c r="B4" s="56" t="s">
        <v>2</v>
      </c>
      <c r="C4" s="57"/>
      <c r="D4" s="58" t="s">
        <v>3</v>
      </c>
      <c r="E4" s="51"/>
      <c r="F4" s="51"/>
      <c r="G4" s="7"/>
      <c r="H4" s="7"/>
    </row>
    <row r="5" spans="1:8" ht="13.2" x14ac:dyDescent="0.25">
      <c r="A5" s="9"/>
      <c r="B5" s="59" t="s">
        <v>4</v>
      </c>
      <c r="C5" s="45"/>
      <c r="D5" s="45"/>
      <c r="E5" s="45"/>
      <c r="F5" s="49"/>
      <c r="G5" s="10">
        <f>SUM(G2*G6)</f>
        <v>7.0555555555555554</v>
      </c>
      <c r="H5" s="10">
        <f>SUM(H2*G6)</f>
        <v>7.4444444444444446</v>
      </c>
    </row>
    <row r="6" spans="1:8" ht="45.6" x14ac:dyDescent="0.25">
      <c r="A6" s="11"/>
      <c r="B6" s="12" t="s">
        <v>5</v>
      </c>
      <c r="C6" s="13" t="s">
        <v>6</v>
      </c>
      <c r="D6" s="11"/>
      <c r="E6" s="14"/>
      <c r="F6" s="15" t="s">
        <v>7</v>
      </c>
      <c r="G6" s="16">
        <f>SUM(D3+2)</f>
        <v>14.5</v>
      </c>
      <c r="H6" s="16"/>
    </row>
    <row r="7" spans="1:8" ht="21" customHeight="1" x14ac:dyDescent="0.25">
      <c r="A7" s="11"/>
      <c r="B7" s="17">
        <v>5500</v>
      </c>
      <c r="C7" s="18">
        <v>18000</v>
      </c>
      <c r="D7" s="19"/>
      <c r="E7" s="20"/>
      <c r="F7" s="21">
        <v>18000</v>
      </c>
      <c r="G7" s="22">
        <f>SUM(F15*G2)</f>
        <v>12700</v>
      </c>
      <c r="H7" s="22">
        <f>SUM(F15*H2)</f>
        <v>13400</v>
      </c>
    </row>
    <row r="8" spans="1:8" ht="6.75" customHeight="1" x14ac:dyDescent="0.25">
      <c r="A8" s="23"/>
      <c r="B8" s="24"/>
      <c r="C8" s="24"/>
      <c r="D8" s="24"/>
      <c r="E8" s="24"/>
      <c r="F8" s="24"/>
      <c r="G8" s="25"/>
      <c r="H8" s="25"/>
    </row>
    <row r="9" spans="1:8" ht="13.2" x14ac:dyDescent="0.25">
      <c r="A9" s="8"/>
      <c r="B9" s="41" t="s">
        <v>8</v>
      </c>
      <c r="C9" s="42"/>
      <c r="D9" s="42"/>
      <c r="E9" s="42"/>
      <c r="F9" s="43"/>
      <c r="G9" s="25"/>
      <c r="H9" s="25"/>
    </row>
    <row r="10" spans="1:8" ht="13.2" x14ac:dyDescent="0.25">
      <c r="A10" s="11"/>
      <c r="B10" s="26">
        <v>4800</v>
      </c>
      <c r="C10" s="27">
        <v>6000</v>
      </c>
      <c r="D10" s="11"/>
      <c r="E10" s="14"/>
      <c r="F10" s="28">
        <v>4600</v>
      </c>
      <c r="G10" s="29"/>
      <c r="H10" s="29"/>
    </row>
    <row r="11" spans="1:8" ht="13.2" x14ac:dyDescent="0.25">
      <c r="A11" s="11"/>
      <c r="B11" s="30"/>
      <c r="C11" s="31"/>
      <c r="D11" s="44" t="s">
        <v>9</v>
      </c>
      <c r="E11" s="45"/>
      <c r="F11" s="32">
        <f>SUM(B7+C7+F7)</f>
        <v>41500</v>
      </c>
      <c r="G11" s="29"/>
      <c r="H11" s="29"/>
    </row>
    <row r="12" spans="1:8" ht="7.5" customHeight="1" x14ac:dyDescent="0.25">
      <c r="A12" s="23"/>
      <c r="B12" s="24"/>
      <c r="C12" s="24"/>
      <c r="D12" s="24"/>
      <c r="E12" s="24"/>
      <c r="F12" s="24"/>
      <c r="G12" s="25"/>
      <c r="H12" s="25"/>
    </row>
    <row r="13" spans="1:8" ht="13.2" x14ac:dyDescent="0.25">
      <c r="A13" s="8"/>
      <c r="B13" s="41" t="s">
        <v>10</v>
      </c>
      <c r="C13" s="42"/>
      <c r="D13" s="42"/>
      <c r="E13" s="42"/>
      <c r="F13" s="43"/>
      <c r="G13" s="25"/>
      <c r="H13" s="25"/>
    </row>
    <row r="14" spans="1:8" ht="13.2" x14ac:dyDescent="0.25">
      <c r="A14" s="11"/>
      <c r="B14" s="33">
        <f t="shared" ref="B14:C14" si="0">SUM(B7-B10)</f>
        <v>700</v>
      </c>
      <c r="C14" s="34">
        <f t="shared" si="0"/>
        <v>12000</v>
      </c>
      <c r="D14" s="11"/>
      <c r="E14" s="14"/>
      <c r="F14" s="35">
        <f>SUM(F7-F10)</f>
        <v>13400</v>
      </c>
      <c r="G14" s="29"/>
      <c r="H14" s="29"/>
    </row>
    <row r="15" spans="1:8" ht="13.2" x14ac:dyDescent="0.25">
      <c r="A15" s="8"/>
      <c r="B15" s="36"/>
      <c r="C15" s="37"/>
      <c r="D15" s="46" t="s">
        <v>11</v>
      </c>
      <c r="E15" s="47"/>
      <c r="F15" s="38">
        <f>SUM(F11-B10-C10-F10)</f>
        <v>26100</v>
      </c>
      <c r="G15" s="16"/>
      <c r="H15" s="16"/>
    </row>
  </sheetData>
  <mergeCells count="11">
    <mergeCell ref="B9:F9"/>
    <mergeCell ref="D11:E11"/>
    <mergeCell ref="B13:F13"/>
    <mergeCell ref="D15:E15"/>
    <mergeCell ref="B1:F1"/>
    <mergeCell ref="B2:F2"/>
    <mergeCell ref="B3:C3"/>
    <mergeCell ref="D3:E3"/>
    <mergeCell ref="B4:C4"/>
    <mergeCell ref="D4:F4"/>
    <mergeCell ref="B5:F5"/>
  </mergeCells>
  <conditionalFormatting sqref="B15">
    <cfRule type="cellIs" dxfId="11" priority="1" operator="greaterThanOrEqual">
      <formula>1</formula>
    </cfRule>
  </conditionalFormatting>
  <hyperlinks>
    <hyperlink ref="B1" r:id="rId1" xr:uid="{00000000-0004-0000-0000-000000000000}"/>
  </hyperlinks>
  <printOptions horizontalCentered="1" gridLines="1"/>
  <pageMargins left="0.7" right="0.7" top="0.75" bottom="0.75" header="0" footer="0"/>
  <pageSetup paperSize="9" fitToHeight="0" pageOrder="overThenDown" orientation="landscape" cellComments="atEnd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H15"/>
  <sheetViews>
    <sheetView showGridLines="0" workbookViewId="0"/>
  </sheetViews>
  <sheetFormatPr baseColWidth="10" defaultColWidth="12.6640625" defaultRowHeight="15.75" customHeight="1" x14ac:dyDescent="0.25"/>
  <cols>
    <col min="1" max="1" width="4.33203125" customWidth="1"/>
    <col min="2" max="2" width="14" customWidth="1"/>
    <col min="3" max="3" width="17.77734375" customWidth="1"/>
    <col min="4" max="4" width="33.6640625" customWidth="1"/>
    <col min="5" max="5" width="7" customWidth="1"/>
    <col min="6" max="6" width="26.33203125" customWidth="1"/>
    <col min="7" max="7" width="15.21875" hidden="1" customWidth="1"/>
    <col min="8" max="8" width="12.109375" hidden="1" customWidth="1"/>
  </cols>
  <sheetData>
    <row r="1" spans="1:8" ht="13.2" x14ac:dyDescent="0.25">
      <c r="B1" s="48" t="s">
        <v>0</v>
      </c>
      <c r="C1" s="45"/>
      <c r="D1" s="45"/>
      <c r="E1" s="45"/>
      <c r="F1" s="49"/>
      <c r="G1" s="1">
        <f>SUM(B14:C14)</f>
        <v>13000</v>
      </c>
      <c r="H1" s="2">
        <f>SUM(F14)</f>
        <v>15400</v>
      </c>
    </row>
    <row r="2" spans="1:8" ht="125.25" customHeight="1" x14ac:dyDescent="0.25">
      <c r="A2" s="3"/>
      <c r="B2" s="50"/>
      <c r="C2" s="51"/>
      <c r="D2" s="51"/>
      <c r="E2" s="51"/>
      <c r="F2" s="51"/>
      <c r="G2" s="4">
        <f>SUM(G1/F15)</f>
        <v>0.45774647887323944</v>
      </c>
      <c r="H2" s="4">
        <f>SUM(F14/F15)</f>
        <v>0.54225352112676062</v>
      </c>
    </row>
    <row r="3" spans="1:8" ht="13.2" x14ac:dyDescent="0.25">
      <c r="A3" s="5"/>
      <c r="B3" s="52" t="s">
        <v>1</v>
      </c>
      <c r="C3" s="53"/>
      <c r="D3" s="54">
        <v>12</v>
      </c>
      <c r="E3" s="55"/>
      <c r="F3" s="5"/>
      <c r="G3" s="7"/>
      <c r="H3" s="7"/>
    </row>
    <row r="4" spans="1:8" ht="13.2" x14ac:dyDescent="0.25">
      <c r="A4" s="8"/>
      <c r="B4" s="56" t="s">
        <v>2</v>
      </c>
      <c r="C4" s="57"/>
      <c r="D4" s="58" t="s">
        <v>3</v>
      </c>
      <c r="E4" s="51"/>
      <c r="F4" s="51"/>
      <c r="G4" s="7"/>
      <c r="H4" s="7"/>
    </row>
    <row r="5" spans="1:8" ht="13.2" x14ac:dyDescent="0.25">
      <c r="A5" s="9"/>
      <c r="B5" s="59" t="s">
        <v>4</v>
      </c>
      <c r="C5" s="45"/>
      <c r="D5" s="45"/>
      <c r="E5" s="45"/>
      <c r="F5" s="49"/>
      <c r="G5" s="10">
        <f>SUM(G2*G6)</f>
        <v>6.7197183098591546</v>
      </c>
      <c r="H5" s="10">
        <f>SUM(H2*G6)</f>
        <v>7.960281690140846</v>
      </c>
    </row>
    <row r="6" spans="1:8" ht="45.6" x14ac:dyDescent="0.25">
      <c r="A6" s="11"/>
      <c r="B6" s="12" t="s">
        <v>5</v>
      </c>
      <c r="C6" s="13" t="s">
        <v>6</v>
      </c>
      <c r="D6" s="11"/>
      <c r="E6" s="14"/>
      <c r="F6" s="15" t="s">
        <v>12</v>
      </c>
      <c r="G6" s="16">
        <f>SUM(D3+2.68)</f>
        <v>14.68</v>
      </c>
      <c r="H6" s="16"/>
    </row>
    <row r="7" spans="1:8" ht="21" customHeight="1" x14ac:dyDescent="0.25">
      <c r="A7" s="11"/>
      <c r="B7" s="17">
        <v>5500</v>
      </c>
      <c r="C7" s="18">
        <v>18000</v>
      </c>
      <c r="D7" s="19"/>
      <c r="E7" s="20"/>
      <c r="F7" s="21">
        <v>21000</v>
      </c>
      <c r="G7" s="22">
        <f>SUM(F15*G2)</f>
        <v>13000</v>
      </c>
      <c r="H7" s="22">
        <f>SUM(F15*H2)</f>
        <v>15400.000000000002</v>
      </c>
    </row>
    <row r="8" spans="1:8" ht="6.75" customHeight="1" x14ac:dyDescent="0.25">
      <c r="A8" s="23"/>
      <c r="B8" s="24"/>
      <c r="C8" s="24"/>
      <c r="D8" s="24"/>
      <c r="E8" s="24"/>
      <c r="F8" s="24"/>
      <c r="G8" s="25"/>
      <c r="H8" s="25"/>
    </row>
    <row r="9" spans="1:8" ht="13.2" x14ac:dyDescent="0.25">
      <c r="A9" s="8"/>
      <c r="B9" s="41" t="s">
        <v>13</v>
      </c>
      <c r="C9" s="42"/>
      <c r="D9" s="42"/>
      <c r="E9" s="42"/>
      <c r="F9" s="43"/>
      <c r="G9" s="25"/>
      <c r="H9" s="25"/>
    </row>
    <row r="10" spans="1:8" ht="13.2" x14ac:dyDescent="0.25">
      <c r="A10" s="11"/>
      <c r="B10" s="26">
        <v>5200</v>
      </c>
      <c r="C10" s="27">
        <v>5300</v>
      </c>
      <c r="D10" s="11"/>
      <c r="E10" s="14"/>
      <c r="F10" s="28">
        <v>5600</v>
      </c>
      <c r="G10" s="29"/>
      <c r="H10" s="29"/>
    </row>
    <row r="11" spans="1:8" ht="13.2" x14ac:dyDescent="0.25">
      <c r="A11" s="11"/>
      <c r="B11" s="30"/>
      <c r="C11" s="31"/>
      <c r="D11" s="44" t="s">
        <v>9</v>
      </c>
      <c r="E11" s="45"/>
      <c r="F11" s="32">
        <f>SUM(B7+C7+F7)</f>
        <v>44500</v>
      </c>
      <c r="G11" s="29"/>
      <c r="H11" s="29"/>
    </row>
    <row r="12" spans="1:8" ht="7.5" customHeight="1" x14ac:dyDescent="0.25">
      <c r="A12" s="23"/>
      <c r="B12" s="24"/>
      <c r="C12" s="24"/>
      <c r="D12" s="24"/>
      <c r="E12" s="24"/>
      <c r="F12" s="24"/>
      <c r="G12" s="25"/>
      <c r="H12" s="25"/>
    </row>
    <row r="13" spans="1:8" ht="13.2" x14ac:dyDescent="0.25">
      <c r="A13" s="8"/>
      <c r="B13" s="41" t="s">
        <v>14</v>
      </c>
      <c r="C13" s="42"/>
      <c r="D13" s="42"/>
      <c r="E13" s="42"/>
      <c r="F13" s="43"/>
      <c r="G13" s="25"/>
      <c r="H13" s="25"/>
    </row>
    <row r="14" spans="1:8" ht="13.2" x14ac:dyDescent="0.25">
      <c r="A14" s="11"/>
      <c r="B14" s="33">
        <f t="shared" ref="B14:C14" si="0">SUM(B7-B10)</f>
        <v>300</v>
      </c>
      <c r="C14" s="34">
        <f t="shared" si="0"/>
        <v>12700</v>
      </c>
      <c r="D14" s="11"/>
      <c r="E14" s="14"/>
      <c r="F14" s="35">
        <f>SUM(F7-F10)</f>
        <v>15400</v>
      </c>
      <c r="G14" s="29"/>
      <c r="H14" s="29"/>
    </row>
    <row r="15" spans="1:8" ht="13.2" x14ac:dyDescent="0.25">
      <c r="A15" s="8"/>
      <c r="B15" s="36"/>
      <c r="C15" s="37"/>
      <c r="D15" s="46" t="s">
        <v>11</v>
      </c>
      <c r="E15" s="47"/>
      <c r="F15" s="38">
        <f>SUM(F11-B10-C10-F10)</f>
        <v>28400</v>
      </c>
      <c r="G15" s="16"/>
      <c r="H15" s="16"/>
    </row>
  </sheetData>
  <mergeCells count="11">
    <mergeCell ref="B9:F9"/>
    <mergeCell ref="D11:E11"/>
    <mergeCell ref="B13:F13"/>
    <mergeCell ref="D15:E15"/>
    <mergeCell ref="B1:F1"/>
    <mergeCell ref="B2:F2"/>
    <mergeCell ref="B3:C3"/>
    <mergeCell ref="D3:E3"/>
    <mergeCell ref="B4:C4"/>
    <mergeCell ref="D4:F4"/>
    <mergeCell ref="B5:F5"/>
  </mergeCells>
  <conditionalFormatting sqref="B15">
    <cfRule type="cellIs" dxfId="10" priority="1" operator="greaterThanOrEqual">
      <formula>1</formula>
    </cfRule>
  </conditionalFormatting>
  <hyperlinks>
    <hyperlink ref="B1" r:id="rId1" xr:uid="{00000000-0004-0000-0100-000000000000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H15"/>
  <sheetViews>
    <sheetView showGridLines="0" workbookViewId="0"/>
  </sheetViews>
  <sheetFormatPr baseColWidth="10" defaultColWidth="12.6640625" defaultRowHeight="15.75" customHeight="1" x14ac:dyDescent="0.25"/>
  <cols>
    <col min="1" max="1" width="4.33203125" customWidth="1"/>
    <col min="2" max="2" width="14" customWidth="1"/>
    <col min="3" max="3" width="17.77734375" customWidth="1"/>
    <col min="4" max="4" width="33.6640625" customWidth="1"/>
    <col min="5" max="5" width="7" customWidth="1"/>
    <col min="6" max="6" width="26.33203125" customWidth="1"/>
    <col min="7" max="7" width="15.21875" hidden="1" customWidth="1"/>
    <col min="8" max="8" width="12.109375" hidden="1" customWidth="1"/>
  </cols>
  <sheetData>
    <row r="1" spans="1:8" ht="13.2" x14ac:dyDescent="0.25">
      <c r="B1" s="48" t="s">
        <v>0</v>
      </c>
      <c r="C1" s="45"/>
      <c r="D1" s="45"/>
      <c r="E1" s="45"/>
      <c r="F1" s="49"/>
      <c r="G1" s="1">
        <f>SUM(B14:C14)</f>
        <v>14700</v>
      </c>
      <c r="H1" s="2">
        <f>SUM(F14)</f>
        <v>19400</v>
      </c>
    </row>
    <row r="2" spans="1:8" ht="125.25" customHeight="1" x14ac:dyDescent="0.25">
      <c r="A2" s="3"/>
      <c r="B2" s="50"/>
      <c r="C2" s="51"/>
      <c r="D2" s="51"/>
      <c r="E2" s="51"/>
      <c r="F2" s="51"/>
      <c r="G2" s="4">
        <f>SUM(G1/F15)</f>
        <v>0.4310850439882698</v>
      </c>
      <c r="H2" s="4">
        <f>SUM(F14/F15)</f>
        <v>0.56891495601173026</v>
      </c>
    </row>
    <row r="3" spans="1:8" ht="13.2" x14ac:dyDescent="0.25">
      <c r="A3" s="5"/>
      <c r="B3" s="52" t="s">
        <v>1</v>
      </c>
      <c r="C3" s="53"/>
      <c r="D3" s="54">
        <v>12.5</v>
      </c>
      <c r="E3" s="55"/>
      <c r="F3" s="5"/>
      <c r="G3" s="7"/>
      <c r="H3" s="7"/>
    </row>
    <row r="4" spans="1:8" ht="13.2" x14ac:dyDescent="0.25">
      <c r="A4" s="8"/>
      <c r="B4" s="56" t="s">
        <v>2</v>
      </c>
      <c r="C4" s="57"/>
      <c r="D4" s="58" t="s">
        <v>3</v>
      </c>
      <c r="E4" s="51"/>
      <c r="F4" s="51"/>
      <c r="G4" s="7"/>
      <c r="H4" s="7"/>
    </row>
    <row r="5" spans="1:8" ht="13.2" x14ac:dyDescent="0.25">
      <c r="A5" s="9"/>
      <c r="B5" s="59" t="s">
        <v>4</v>
      </c>
      <c r="C5" s="45"/>
      <c r="D5" s="45"/>
      <c r="E5" s="45"/>
      <c r="F5" s="49"/>
      <c r="G5" s="10">
        <f>SUM(G2*G6)</f>
        <v>6.7249266862170085</v>
      </c>
      <c r="H5" s="10">
        <f>SUM(H2*G6)</f>
        <v>8.8750733137829911</v>
      </c>
    </row>
    <row r="6" spans="1:8" ht="45.6" x14ac:dyDescent="0.25">
      <c r="A6" s="11"/>
      <c r="B6" s="12" t="s">
        <v>5</v>
      </c>
      <c r="C6" s="13" t="s">
        <v>6</v>
      </c>
      <c r="D6" s="11"/>
      <c r="E6" s="14"/>
      <c r="F6" s="15" t="s">
        <v>15</v>
      </c>
      <c r="G6" s="16">
        <f>SUM(D3+3.1)</f>
        <v>15.6</v>
      </c>
      <c r="H6" s="16"/>
    </row>
    <row r="7" spans="1:8" ht="21" customHeight="1" x14ac:dyDescent="0.25">
      <c r="A7" s="11"/>
      <c r="B7" s="17">
        <v>5500</v>
      </c>
      <c r="C7" s="18">
        <v>18000</v>
      </c>
      <c r="D7" s="19"/>
      <c r="E7" s="20"/>
      <c r="F7" s="21">
        <v>24000</v>
      </c>
      <c r="G7" s="22">
        <f>SUM(F15*G2)</f>
        <v>14700</v>
      </c>
      <c r="H7" s="22">
        <f>SUM(F15*H2)</f>
        <v>19400</v>
      </c>
    </row>
    <row r="8" spans="1:8" ht="6.75" customHeight="1" x14ac:dyDescent="0.25">
      <c r="A8" s="23"/>
      <c r="B8" s="24"/>
      <c r="C8" s="24"/>
      <c r="D8" s="24"/>
      <c r="E8" s="24"/>
      <c r="F8" s="24"/>
      <c r="G8" s="25"/>
      <c r="H8" s="25"/>
    </row>
    <row r="9" spans="1:8" ht="13.2" x14ac:dyDescent="0.25">
      <c r="A9" s="8"/>
      <c r="B9" s="41" t="s">
        <v>16</v>
      </c>
      <c r="C9" s="42"/>
      <c r="D9" s="42"/>
      <c r="E9" s="42"/>
      <c r="F9" s="43"/>
      <c r="G9" s="25"/>
      <c r="H9" s="25"/>
    </row>
    <row r="10" spans="1:8" ht="13.2" x14ac:dyDescent="0.25">
      <c r="A10" s="11"/>
      <c r="B10" s="26">
        <v>4600</v>
      </c>
      <c r="C10" s="27">
        <v>4200</v>
      </c>
      <c r="D10" s="11"/>
      <c r="E10" s="14"/>
      <c r="F10" s="28">
        <v>4600</v>
      </c>
      <c r="G10" s="29"/>
      <c r="H10" s="29"/>
    </row>
    <row r="11" spans="1:8" ht="13.2" x14ac:dyDescent="0.25">
      <c r="A11" s="11"/>
      <c r="B11" s="30"/>
      <c r="C11" s="31"/>
      <c r="D11" s="44" t="s">
        <v>9</v>
      </c>
      <c r="E11" s="45"/>
      <c r="F11" s="32">
        <f>SUM(B7+C7+F7)</f>
        <v>47500</v>
      </c>
      <c r="G11" s="29"/>
      <c r="H11" s="29"/>
    </row>
    <row r="12" spans="1:8" ht="7.5" customHeight="1" x14ac:dyDescent="0.25">
      <c r="A12" s="23"/>
      <c r="B12" s="24"/>
      <c r="C12" s="24"/>
      <c r="D12" s="24"/>
      <c r="E12" s="24"/>
      <c r="F12" s="24"/>
      <c r="G12" s="25"/>
      <c r="H12" s="25"/>
    </row>
    <row r="13" spans="1:8" ht="13.2" x14ac:dyDescent="0.25">
      <c r="A13" s="8"/>
      <c r="B13" s="41" t="s">
        <v>17</v>
      </c>
      <c r="C13" s="42"/>
      <c r="D13" s="42"/>
      <c r="E13" s="42"/>
      <c r="F13" s="43"/>
      <c r="G13" s="25"/>
      <c r="H13" s="25"/>
    </row>
    <row r="14" spans="1:8" ht="13.2" x14ac:dyDescent="0.25">
      <c r="A14" s="11"/>
      <c r="B14" s="33">
        <f t="shared" ref="B14:C14" si="0">SUM(B7-B10)</f>
        <v>900</v>
      </c>
      <c r="C14" s="34">
        <f t="shared" si="0"/>
        <v>13800</v>
      </c>
      <c r="D14" s="11"/>
      <c r="E14" s="14"/>
      <c r="F14" s="35">
        <f>SUM(F7-F10)</f>
        <v>19400</v>
      </c>
      <c r="G14" s="29"/>
      <c r="H14" s="29"/>
    </row>
    <row r="15" spans="1:8" ht="13.2" x14ac:dyDescent="0.25">
      <c r="A15" s="8"/>
      <c r="B15" s="36"/>
      <c r="C15" s="37"/>
      <c r="D15" s="46" t="s">
        <v>11</v>
      </c>
      <c r="E15" s="47"/>
      <c r="F15" s="38">
        <f>SUM(F11-B10-C10-F10)</f>
        <v>34100</v>
      </c>
      <c r="G15" s="16"/>
      <c r="H15" s="16"/>
    </row>
  </sheetData>
  <mergeCells count="11">
    <mergeCell ref="B9:F9"/>
    <mergeCell ref="D11:E11"/>
    <mergeCell ref="B13:F13"/>
    <mergeCell ref="D15:E15"/>
    <mergeCell ref="B1:F1"/>
    <mergeCell ref="B2:F2"/>
    <mergeCell ref="B3:C3"/>
    <mergeCell ref="D3:E3"/>
    <mergeCell ref="B4:C4"/>
    <mergeCell ref="D4:F4"/>
    <mergeCell ref="B5:F5"/>
  </mergeCells>
  <conditionalFormatting sqref="B15">
    <cfRule type="cellIs" dxfId="9" priority="1" operator="greaterThanOrEqual">
      <formula>1</formula>
    </cfRule>
  </conditionalFormatting>
  <hyperlinks>
    <hyperlink ref="B1" r:id="rId1" xr:uid="{00000000-0004-0000-0200-000000000000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H15"/>
  <sheetViews>
    <sheetView showGridLines="0" workbookViewId="0"/>
  </sheetViews>
  <sheetFormatPr baseColWidth="10" defaultColWidth="12.6640625" defaultRowHeight="15.75" customHeight="1" x14ac:dyDescent="0.25"/>
  <cols>
    <col min="1" max="1" width="4.33203125" customWidth="1"/>
    <col min="2" max="2" width="14" customWidth="1"/>
    <col min="3" max="3" width="17.77734375" customWidth="1"/>
    <col min="4" max="4" width="33.6640625" customWidth="1"/>
    <col min="5" max="5" width="7" customWidth="1"/>
    <col min="6" max="6" width="26.33203125" customWidth="1"/>
    <col min="7" max="7" width="15.21875" hidden="1" customWidth="1"/>
    <col min="8" max="8" width="12.109375" hidden="1" customWidth="1"/>
  </cols>
  <sheetData>
    <row r="1" spans="1:8" ht="13.2" x14ac:dyDescent="0.25">
      <c r="B1" s="48" t="s">
        <v>0</v>
      </c>
      <c r="C1" s="45"/>
      <c r="D1" s="45"/>
      <c r="E1" s="45"/>
      <c r="F1" s="49"/>
      <c r="G1" s="1">
        <f>SUM(B14:C14)</f>
        <v>13500</v>
      </c>
      <c r="H1" s="2">
        <f>SUM(F14)</f>
        <v>19700</v>
      </c>
    </row>
    <row r="2" spans="1:8" ht="125.25" customHeight="1" x14ac:dyDescent="0.25">
      <c r="A2" s="3"/>
      <c r="B2" s="50"/>
      <c r="C2" s="51"/>
      <c r="D2" s="51"/>
      <c r="E2" s="51"/>
      <c r="F2" s="51"/>
      <c r="G2" s="4">
        <f>SUM(G1/F15)</f>
        <v>0.40662650602409639</v>
      </c>
      <c r="H2" s="4">
        <f>SUM(F14/F15)</f>
        <v>0.59337349397590367</v>
      </c>
    </row>
    <row r="3" spans="1:8" ht="13.2" x14ac:dyDescent="0.25">
      <c r="A3" s="5"/>
      <c r="B3" s="52" t="s">
        <v>1</v>
      </c>
      <c r="C3" s="53"/>
      <c r="D3" s="54">
        <v>12.2</v>
      </c>
      <c r="E3" s="55"/>
      <c r="F3" s="5"/>
      <c r="G3" s="7"/>
      <c r="H3" s="7"/>
    </row>
    <row r="4" spans="1:8" ht="13.2" x14ac:dyDescent="0.25">
      <c r="A4" s="8"/>
      <c r="B4" s="56" t="s">
        <v>2</v>
      </c>
      <c r="C4" s="57"/>
      <c r="D4" s="58" t="s">
        <v>3</v>
      </c>
      <c r="E4" s="51"/>
      <c r="F4" s="51"/>
      <c r="G4" s="7"/>
      <c r="H4" s="7"/>
    </row>
    <row r="5" spans="1:8" ht="13.2" x14ac:dyDescent="0.25">
      <c r="A5" s="9"/>
      <c r="B5" s="59" t="s">
        <v>4</v>
      </c>
      <c r="C5" s="45"/>
      <c r="D5" s="45"/>
      <c r="E5" s="45"/>
      <c r="F5" s="49"/>
      <c r="G5" s="10">
        <f>SUM(G2*G6)</f>
        <v>6.3596385542168674</v>
      </c>
      <c r="H5" s="10">
        <f>SUM(H2*G6)</f>
        <v>9.2803614457831323</v>
      </c>
    </row>
    <row r="6" spans="1:8" ht="45.6" x14ac:dyDescent="0.25">
      <c r="A6" s="11"/>
      <c r="B6" s="12" t="s">
        <v>5</v>
      </c>
      <c r="C6" s="13" t="s">
        <v>6</v>
      </c>
      <c r="D6" s="11"/>
      <c r="E6" s="14"/>
      <c r="F6" s="15" t="s">
        <v>18</v>
      </c>
      <c r="G6" s="16">
        <f>SUM(D3+3.44)</f>
        <v>15.639999999999999</v>
      </c>
      <c r="H6" s="16"/>
    </row>
    <row r="7" spans="1:8" ht="21" customHeight="1" x14ac:dyDescent="0.25">
      <c r="A7" s="11"/>
      <c r="B7" s="17">
        <v>5500</v>
      </c>
      <c r="C7" s="18">
        <v>18000</v>
      </c>
      <c r="D7" s="19"/>
      <c r="E7" s="20"/>
      <c r="F7" s="21">
        <v>26000</v>
      </c>
      <c r="G7" s="22">
        <f>SUM(F15*G2)</f>
        <v>13500</v>
      </c>
      <c r="H7" s="22">
        <f>SUM(F15*H2)</f>
        <v>19700</v>
      </c>
    </row>
    <row r="8" spans="1:8" ht="6.75" customHeight="1" x14ac:dyDescent="0.25">
      <c r="A8" s="23"/>
      <c r="B8" s="24"/>
      <c r="C8" s="24"/>
      <c r="D8" s="24"/>
      <c r="E8" s="24"/>
      <c r="F8" s="24"/>
      <c r="G8" s="25"/>
      <c r="H8" s="25"/>
    </row>
    <row r="9" spans="1:8" ht="13.2" x14ac:dyDescent="0.25">
      <c r="A9" s="8"/>
      <c r="B9" s="41" t="s">
        <v>19</v>
      </c>
      <c r="C9" s="42"/>
      <c r="D9" s="42"/>
      <c r="E9" s="42"/>
      <c r="F9" s="43"/>
      <c r="G9" s="25"/>
      <c r="H9" s="25"/>
    </row>
    <row r="10" spans="1:8" ht="13.2" x14ac:dyDescent="0.25">
      <c r="A10" s="11"/>
      <c r="B10" s="26">
        <v>5000</v>
      </c>
      <c r="C10" s="27">
        <v>5000</v>
      </c>
      <c r="D10" s="11"/>
      <c r="E10" s="14"/>
      <c r="F10" s="28">
        <v>6300</v>
      </c>
      <c r="G10" s="29"/>
      <c r="H10" s="29"/>
    </row>
    <row r="11" spans="1:8" ht="13.2" x14ac:dyDescent="0.25">
      <c r="A11" s="11"/>
      <c r="B11" s="30"/>
      <c r="C11" s="31"/>
      <c r="D11" s="44" t="s">
        <v>9</v>
      </c>
      <c r="E11" s="45"/>
      <c r="F11" s="32">
        <f>SUM(B7+C7+F7)</f>
        <v>49500</v>
      </c>
      <c r="G11" s="29"/>
      <c r="H11" s="29"/>
    </row>
    <row r="12" spans="1:8" ht="7.5" customHeight="1" x14ac:dyDescent="0.25">
      <c r="A12" s="23"/>
      <c r="B12" s="24"/>
      <c r="C12" s="24"/>
      <c r="D12" s="24"/>
      <c r="E12" s="24"/>
      <c r="F12" s="24"/>
      <c r="G12" s="25"/>
      <c r="H12" s="25"/>
    </row>
    <row r="13" spans="1:8" ht="13.2" x14ac:dyDescent="0.25">
      <c r="A13" s="8"/>
      <c r="B13" s="41" t="s">
        <v>20</v>
      </c>
      <c r="C13" s="42"/>
      <c r="D13" s="42"/>
      <c r="E13" s="42"/>
      <c r="F13" s="43"/>
      <c r="G13" s="25"/>
      <c r="H13" s="25"/>
    </row>
    <row r="14" spans="1:8" ht="13.2" x14ac:dyDescent="0.25">
      <c r="A14" s="11"/>
      <c r="B14" s="33">
        <f t="shared" ref="B14:C14" si="0">SUM(B7-B10)</f>
        <v>500</v>
      </c>
      <c r="C14" s="34">
        <f t="shared" si="0"/>
        <v>13000</v>
      </c>
      <c r="D14" s="11"/>
      <c r="E14" s="14"/>
      <c r="F14" s="35">
        <f>SUM(F7-F10)</f>
        <v>19700</v>
      </c>
      <c r="G14" s="29"/>
      <c r="H14" s="29"/>
    </row>
    <row r="15" spans="1:8" ht="13.2" x14ac:dyDescent="0.25">
      <c r="A15" s="8"/>
      <c r="B15" s="36"/>
      <c r="C15" s="37"/>
      <c r="D15" s="46" t="s">
        <v>11</v>
      </c>
      <c r="E15" s="47"/>
      <c r="F15" s="38">
        <f>SUM(F11-B10-C10-F10)</f>
        <v>33200</v>
      </c>
      <c r="G15" s="16"/>
      <c r="H15" s="16"/>
    </row>
  </sheetData>
  <mergeCells count="11">
    <mergeCell ref="B9:F9"/>
    <mergeCell ref="D11:E11"/>
    <mergeCell ref="B13:F13"/>
    <mergeCell ref="D15:E15"/>
    <mergeCell ref="B1:F1"/>
    <mergeCell ref="B2:F2"/>
    <mergeCell ref="B3:C3"/>
    <mergeCell ref="D3:E3"/>
    <mergeCell ref="B4:C4"/>
    <mergeCell ref="D4:F4"/>
    <mergeCell ref="B5:F5"/>
  </mergeCells>
  <conditionalFormatting sqref="B15">
    <cfRule type="cellIs" dxfId="8" priority="1" operator="greaterThanOrEqual">
      <formula>1</formula>
    </cfRule>
  </conditionalFormatting>
  <hyperlinks>
    <hyperlink ref="B1" r:id="rId1" xr:uid="{00000000-0004-0000-0300-000000000000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H15"/>
  <sheetViews>
    <sheetView showGridLines="0" workbookViewId="0"/>
  </sheetViews>
  <sheetFormatPr baseColWidth="10" defaultColWidth="12.6640625" defaultRowHeight="15.75" customHeight="1" x14ac:dyDescent="0.25"/>
  <cols>
    <col min="1" max="1" width="4.33203125" customWidth="1"/>
    <col min="2" max="2" width="14" customWidth="1"/>
    <col min="3" max="3" width="17.77734375" customWidth="1"/>
    <col min="4" max="4" width="33.6640625" customWidth="1"/>
    <col min="5" max="5" width="7" customWidth="1"/>
    <col min="6" max="6" width="26.33203125" customWidth="1"/>
    <col min="7" max="7" width="15.21875" hidden="1" customWidth="1"/>
    <col min="8" max="8" width="12.109375" hidden="1" customWidth="1"/>
  </cols>
  <sheetData>
    <row r="1" spans="1:8" ht="13.2" x14ac:dyDescent="0.25">
      <c r="B1" s="48" t="s">
        <v>0</v>
      </c>
      <c r="C1" s="45"/>
      <c r="D1" s="45"/>
      <c r="E1" s="45"/>
      <c r="F1" s="49"/>
      <c r="G1" s="1">
        <f>SUM(B14:C14)</f>
        <v>1200</v>
      </c>
      <c r="H1" s="2">
        <f>SUM(F14)</f>
        <v>2000</v>
      </c>
    </row>
    <row r="2" spans="1:8" ht="125.25" customHeight="1" x14ac:dyDescent="0.25">
      <c r="A2" s="3"/>
      <c r="B2" s="50"/>
      <c r="C2" s="51"/>
      <c r="D2" s="51"/>
      <c r="E2" s="51"/>
      <c r="F2" s="51"/>
      <c r="G2" s="4">
        <f>SUM(G1/F15)</f>
        <v>0.375</v>
      </c>
      <c r="H2" s="4">
        <f>SUM(F14/F15)</f>
        <v>0.625</v>
      </c>
    </row>
    <row r="3" spans="1:8" ht="13.2" x14ac:dyDescent="0.25">
      <c r="A3" s="5"/>
      <c r="B3" s="52" t="s">
        <v>1</v>
      </c>
      <c r="C3" s="53"/>
      <c r="D3" s="60">
        <v>11.85</v>
      </c>
      <c r="E3" s="55"/>
      <c r="F3" s="5"/>
      <c r="G3" s="7"/>
      <c r="H3" s="7"/>
    </row>
    <row r="4" spans="1:8" ht="13.2" x14ac:dyDescent="0.25">
      <c r="A4" s="8"/>
      <c r="B4" s="56" t="s">
        <v>2</v>
      </c>
      <c r="C4" s="57"/>
      <c r="D4" s="61" t="s">
        <v>3</v>
      </c>
      <c r="E4" s="51"/>
      <c r="F4" s="51"/>
      <c r="G4" s="7"/>
      <c r="H4" s="7"/>
    </row>
    <row r="5" spans="1:8" ht="13.2" x14ac:dyDescent="0.25">
      <c r="A5" s="9"/>
      <c r="B5" s="59" t="s">
        <v>4</v>
      </c>
      <c r="C5" s="45"/>
      <c r="D5" s="45"/>
      <c r="E5" s="45"/>
      <c r="F5" s="49"/>
      <c r="G5" s="10">
        <f>SUM(G2*G6)</f>
        <v>6.0562499999999995</v>
      </c>
      <c r="H5" s="10">
        <f>SUM(H2*G6)</f>
        <v>10.09375</v>
      </c>
    </row>
    <row r="6" spans="1:8" ht="45.6" x14ac:dyDescent="0.25">
      <c r="A6" s="11"/>
      <c r="B6" s="12" t="s">
        <v>5</v>
      </c>
      <c r="C6" s="13" t="s">
        <v>6</v>
      </c>
      <c r="D6" s="11"/>
      <c r="E6" s="14"/>
      <c r="F6" s="15" t="s">
        <v>21</v>
      </c>
      <c r="G6" s="16">
        <f>SUM(D3+4.3)</f>
        <v>16.149999999999999</v>
      </c>
      <c r="H6" s="16"/>
    </row>
    <row r="7" spans="1:8" ht="21" customHeight="1" x14ac:dyDescent="0.25">
      <c r="A7" s="11"/>
      <c r="B7" s="17">
        <v>5500</v>
      </c>
      <c r="C7" s="18">
        <v>18000</v>
      </c>
      <c r="D7" s="19"/>
      <c r="E7" s="20"/>
      <c r="F7" s="21">
        <v>32000</v>
      </c>
      <c r="G7" s="22">
        <f>SUM(F15*G2)</f>
        <v>1200</v>
      </c>
      <c r="H7" s="22">
        <f>SUM(F15*H2)</f>
        <v>2000</v>
      </c>
    </row>
    <row r="8" spans="1:8" ht="6.75" customHeight="1" x14ac:dyDescent="0.25">
      <c r="A8" s="23"/>
      <c r="B8" s="24"/>
      <c r="C8" s="24"/>
      <c r="D8" s="24"/>
      <c r="E8" s="24"/>
      <c r="F8" s="24"/>
      <c r="G8" s="25"/>
      <c r="H8" s="25"/>
    </row>
    <row r="9" spans="1:8" ht="13.2" x14ac:dyDescent="0.25">
      <c r="A9" s="8"/>
      <c r="B9" s="41" t="s">
        <v>22</v>
      </c>
      <c r="C9" s="42"/>
      <c r="D9" s="42"/>
      <c r="E9" s="42"/>
      <c r="F9" s="43"/>
      <c r="G9" s="25"/>
      <c r="H9" s="25"/>
    </row>
    <row r="10" spans="1:8" ht="13.2" x14ac:dyDescent="0.25">
      <c r="A10" s="11"/>
      <c r="B10" s="26">
        <v>5300</v>
      </c>
      <c r="C10" s="27">
        <v>17000</v>
      </c>
      <c r="D10" s="11"/>
      <c r="E10" s="14"/>
      <c r="F10" s="28">
        <v>30000</v>
      </c>
      <c r="G10" s="29"/>
      <c r="H10" s="29"/>
    </row>
    <row r="11" spans="1:8" ht="13.2" x14ac:dyDescent="0.25">
      <c r="A11" s="11"/>
      <c r="B11" s="30"/>
      <c r="C11" s="31"/>
      <c r="D11" s="44" t="s">
        <v>9</v>
      </c>
      <c r="E11" s="45"/>
      <c r="F11" s="32">
        <f>SUM(B7+C7+F7)</f>
        <v>55500</v>
      </c>
      <c r="G11" s="29"/>
      <c r="H11" s="29"/>
    </row>
    <row r="12" spans="1:8" ht="7.5" customHeight="1" x14ac:dyDescent="0.25">
      <c r="A12" s="23"/>
      <c r="B12" s="24"/>
      <c r="C12" s="24"/>
      <c r="D12" s="24"/>
      <c r="E12" s="24"/>
      <c r="F12" s="24"/>
      <c r="G12" s="25"/>
      <c r="H12" s="25"/>
    </row>
    <row r="13" spans="1:8" ht="13.2" x14ac:dyDescent="0.25">
      <c r="A13" s="8"/>
      <c r="B13" s="41" t="s">
        <v>23</v>
      </c>
      <c r="C13" s="42"/>
      <c r="D13" s="42"/>
      <c r="E13" s="42"/>
      <c r="F13" s="43"/>
      <c r="G13" s="25"/>
      <c r="H13" s="25"/>
    </row>
    <row r="14" spans="1:8" ht="13.2" x14ac:dyDescent="0.25">
      <c r="A14" s="11"/>
      <c r="B14" s="33">
        <f t="shared" ref="B14:C14" si="0">SUM(B7-B10)</f>
        <v>200</v>
      </c>
      <c r="C14" s="34">
        <f t="shared" si="0"/>
        <v>1000</v>
      </c>
      <c r="D14" s="11"/>
      <c r="E14" s="14"/>
      <c r="F14" s="35">
        <f>SUM(F7-F10)</f>
        <v>2000</v>
      </c>
      <c r="G14" s="29"/>
      <c r="H14" s="29"/>
    </row>
    <row r="15" spans="1:8" ht="13.2" x14ac:dyDescent="0.25">
      <c r="A15" s="8"/>
      <c r="B15" s="36"/>
      <c r="C15" s="37"/>
      <c r="D15" s="46" t="s">
        <v>11</v>
      </c>
      <c r="E15" s="47"/>
      <c r="F15" s="38">
        <f>SUM(F11-B10-C10-F10)</f>
        <v>3200</v>
      </c>
      <c r="G15" s="16"/>
      <c r="H15" s="16"/>
    </row>
  </sheetData>
  <mergeCells count="11">
    <mergeCell ref="B9:F9"/>
    <mergeCell ref="D11:E11"/>
    <mergeCell ref="B13:F13"/>
    <mergeCell ref="D15:E15"/>
    <mergeCell ref="B1:F1"/>
    <mergeCell ref="B2:F2"/>
    <mergeCell ref="B3:C3"/>
    <mergeCell ref="D3:E3"/>
    <mergeCell ref="B4:C4"/>
    <mergeCell ref="D4:F4"/>
    <mergeCell ref="B5:F5"/>
  </mergeCells>
  <conditionalFormatting sqref="B15">
    <cfRule type="cellIs" dxfId="7" priority="1" operator="greaterThanOrEqual">
      <formula>1</formula>
    </cfRule>
  </conditionalFormatting>
  <hyperlinks>
    <hyperlink ref="B1" r:id="rId1" xr:uid="{00000000-0004-0000-0400-000000000000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H15"/>
  <sheetViews>
    <sheetView showGridLines="0" workbookViewId="0"/>
  </sheetViews>
  <sheetFormatPr baseColWidth="10" defaultColWidth="12.6640625" defaultRowHeight="15.75" customHeight="1" x14ac:dyDescent="0.25"/>
  <cols>
    <col min="1" max="1" width="4.33203125" customWidth="1"/>
    <col min="2" max="2" width="14" customWidth="1"/>
    <col min="3" max="3" width="17.77734375" customWidth="1"/>
    <col min="4" max="4" width="33.6640625" customWidth="1"/>
    <col min="5" max="5" width="7" customWidth="1"/>
    <col min="6" max="6" width="26.33203125" customWidth="1"/>
    <col min="7" max="7" width="15.21875" hidden="1" customWidth="1"/>
    <col min="8" max="8" width="12.109375" hidden="1" customWidth="1"/>
  </cols>
  <sheetData>
    <row r="1" spans="1:8" ht="13.2" x14ac:dyDescent="0.25">
      <c r="B1" s="48" t="s">
        <v>0</v>
      </c>
      <c r="C1" s="45"/>
      <c r="D1" s="45"/>
      <c r="E1" s="45"/>
      <c r="F1" s="49"/>
      <c r="G1" s="1">
        <f>SUM(B14:C14)</f>
        <v>10700</v>
      </c>
      <c r="H1" s="2">
        <f>SUM(F14)</f>
        <v>26000</v>
      </c>
    </row>
    <row r="2" spans="1:8" ht="125.25" customHeight="1" x14ac:dyDescent="0.25">
      <c r="A2" s="3"/>
      <c r="B2" s="50"/>
      <c r="C2" s="51"/>
      <c r="D2" s="51"/>
      <c r="E2" s="51"/>
      <c r="F2" s="51"/>
      <c r="G2" s="4">
        <f>SUM(G1/F15)</f>
        <v>0.29155313351498635</v>
      </c>
      <c r="H2" s="4">
        <f>SUM(F14/F15)</f>
        <v>0.70844686648501365</v>
      </c>
    </row>
    <row r="3" spans="1:8" ht="13.2" x14ac:dyDescent="0.25">
      <c r="A3" s="5"/>
      <c r="B3" s="52" t="s">
        <v>1</v>
      </c>
      <c r="C3" s="53"/>
      <c r="D3" s="62">
        <v>44693</v>
      </c>
      <c r="E3" s="55"/>
      <c r="F3" s="5"/>
      <c r="G3" s="7"/>
      <c r="H3" s="7"/>
    </row>
    <row r="4" spans="1:8" ht="13.2" x14ac:dyDescent="0.25">
      <c r="A4" s="8"/>
      <c r="B4" s="56" t="s">
        <v>2</v>
      </c>
      <c r="C4" s="57"/>
      <c r="D4" s="58" t="s">
        <v>3</v>
      </c>
      <c r="E4" s="51"/>
      <c r="F4" s="51"/>
      <c r="G4" s="7"/>
      <c r="H4" s="7"/>
    </row>
    <row r="5" spans="1:8" ht="13.2" x14ac:dyDescent="0.25">
      <c r="A5" s="9"/>
      <c r="B5" s="59" t="s">
        <v>4</v>
      </c>
      <c r="C5" s="45"/>
      <c r="D5" s="45"/>
      <c r="E5" s="45"/>
      <c r="F5" s="49"/>
      <c r="G5" s="10">
        <f>SUM(G2*G6)</f>
        <v>13032.133514986375</v>
      </c>
      <c r="H5" s="10">
        <f>SUM(H2*G6)</f>
        <v>31666.866485013627</v>
      </c>
    </row>
    <row r="6" spans="1:8" ht="45.6" x14ac:dyDescent="0.25">
      <c r="A6" s="11"/>
      <c r="B6" s="12" t="s">
        <v>5</v>
      </c>
      <c r="C6" s="13" t="s">
        <v>6</v>
      </c>
      <c r="D6" s="11"/>
      <c r="E6" s="14"/>
      <c r="F6" s="15" t="s">
        <v>24</v>
      </c>
      <c r="G6" s="16">
        <f>SUM(D3+6)</f>
        <v>44699</v>
      </c>
      <c r="H6" s="16"/>
    </row>
    <row r="7" spans="1:8" ht="21" customHeight="1" x14ac:dyDescent="0.25">
      <c r="A7" s="11"/>
      <c r="B7" s="17">
        <v>5500</v>
      </c>
      <c r="C7" s="18">
        <v>18000</v>
      </c>
      <c r="D7" s="19"/>
      <c r="E7" s="20"/>
      <c r="F7" s="21">
        <v>34000</v>
      </c>
      <c r="G7" s="22">
        <f>SUM(F15*G2)</f>
        <v>10699.999999999998</v>
      </c>
      <c r="H7" s="22">
        <f>SUM(F15*H2)</f>
        <v>26000</v>
      </c>
    </row>
    <row r="8" spans="1:8" ht="6.75" customHeight="1" x14ac:dyDescent="0.25">
      <c r="A8" s="23"/>
      <c r="B8" s="24"/>
      <c r="C8" s="24"/>
      <c r="D8" s="24"/>
      <c r="E8" s="24"/>
      <c r="F8" s="24"/>
      <c r="G8" s="25"/>
      <c r="H8" s="25"/>
    </row>
    <row r="9" spans="1:8" ht="13.2" x14ac:dyDescent="0.25">
      <c r="A9" s="8"/>
      <c r="B9" s="41" t="s">
        <v>25</v>
      </c>
      <c r="C9" s="42"/>
      <c r="D9" s="42"/>
      <c r="E9" s="42"/>
      <c r="F9" s="43"/>
      <c r="G9" s="25"/>
      <c r="H9" s="25"/>
    </row>
    <row r="10" spans="1:8" ht="13.2" x14ac:dyDescent="0.25">
      <c r="A10" s="11"/>
      <c r="B10" s="26">
        <v>5300</v>
      </c>
      <c r="C10" s="27">
        <v>7500</v>
      </c>
      <c r="D10" s="11"/>
      <c r="E10" s="14"/>
      <c r="F10" s="28">
        <v>8000</v>
      </c>
      <c r="G10" s="29"/>
      <c r="H10" s="29"/>
    </row>
    <row r="11" spans="1:8" ht="13.2" x14ac:dyDescent="0.25">
      <c r="A11" s="11"/>
      <c r="B11" s="30"/>
      <c r="C11" s="31"/>
      <c r="D11" s="44" t="s">
        <v>9</v>
      </c>
      <c r="E11" s="45"/>
      <c r="F11" s="32">
        <f>SUM(B7+C7+F7)</f>
        <v>57500</v>
      </c>
      <c r="G11" s="29"/>
      <c r="H11" s="29"/>
    </row>
    <row r="12" spans="1:8" ht="7.5" customHeight="1" x14ac:dyDescent="0.25">
      <c r="A12" s="23"/>
      <c r="B12" s="24"/>
      <c r="C12" s="24"/>
      <c r="D12" s="24"/>
      <c r="E12" s="24"/>
      <c r="F12" s="24"/>
      <c r="G12" s="25"/>
      <c r="H12" s="25"/>
    </row>
    <row r="13" spans="1:8" ht="13.2" x14ac:dyDescent="0.25">
      <c r="A13" s="8"/>
      <c r="B13" s="41" t="s">
        <v>26</v>
      </c>
      <c r="C13" s="42"/>
      <c r="D13" s="42"/>
      <c r="E13" s="42"/>
      <c r="F13" s="43"/>
      <c r="G13" s="25"/>
      <c r="H13" s="25"/>
    </row>
    <row r="14" spans="1:8" ht="13.2" x14ac:dyDescent="0.25">
      <c r="A14" s="11"/>
      <c r="B14" s="33">
        <f t="shared" ref="B14:C14" si="0">SUM(B7-B10)</f>
        <v>200</v>
      </c>
      <c r="C14" s="34">
        <f t="shared" si="0"/>
        <v>10500</v>
      </c>
      <c r="D14" s="11"/>
      <c r="E14" s="14"/>
      <c r="F14" s="35">
        <f>SUM(F7-F10)</f>
        <v>26000</v>
      </c>
      <c r="G14" s="29"/>
      <c r="H14" s="29"/>
    </row>
    <row r="15" spans="1:8" ht="13.2" x14ac:dyDescent="0.25">
      <c r="A15" s="8"/>
      <c r="B15" s="36"/>
      <c r="C15" s="37"/>
      <c r="D15" s="46" t="s">
        <v>11</v>
      </c>
      <c r="E15" s="47"/>
      <c r="F15" s="38">
        <f>SUM(F11-B10-C10-F10)</f>
        <v>36700</v>
      </c>
      <c r="G15" s="16"/>
      <c r="H15" s="16"/>
    </row>
  </sheetData>
  <mergeCells count="11">
    <mergeCell ref="B9:F9"/>
    <mergeCell ref="D11:E11"/>
    <mergeCell ref="B13:F13"/>
    <mergeCell ref="D15:E15"/>
    <mergeCell ref="B1:F1"/>
    <mergeCell ref="B2:F2"/>
    <mergeCell ref="B3:C3"/>
    <mergeCell ref="D3:E3"/>
    <mergeCell ref="B4:C4"/>
    <mergeCell ref="D4:F4"/>
    <mergeCell ref="B5:F5"/>
  </mergeCells>
  <conditionalFormatting sqref="B15">
    <cfRule type="cellIs" dxfId="6" priority="1" operator="greaterThanOrEqual">
      <formula>1</formula>
    </cfRule>
  </conditionalFormatting>
  <hyperlinks>
    <hyperlink ref="B1" r:id="rId1" xr:uid="{00000000-0004-0000-0500-000000000000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H15"/>
  <sheetViews>
    <sheetView showGridLines="0" workbookViewId="0"/>
  </sheetViews>
  <sheetFormatPr baseColWidth="10" defaultColWidth="12.6640625" defaultRowHeight="15.75" customHeight="1" x14ac:dyDescent="0.25"/>
  <cols>
    <col min="1" max="1" width="4.33203125" customWidth="1"/>
    <col min="2" max="2" width="14" customWidth="1"/>
    <col min="3" max="3" width="17.77734375" customWidth="1"/>
    <col min="4" max="4" width="33.6640625" customWidth="1"/>
    <col min="5" max="5" width="7" customWidth="1"/>
    <col min="6" max="6" width="26.33203125" customWidth="1"/>
    <col min="7" max="7" width="15.21875" hidden="1" customWidth="1"/>
    <col min="8" max="8" width="12.109375" hidden="1" customWidth="1"/>
  </cols>
  <sheetData>
    <row r="1" spans="1:8" ht="13.2" x14ac:dyDescent="0.25">
      <c r="B1" s="48" t="s">
        <v>0</v>
      </c>
      <c r="C1" s="45"/>
      <c r="D1" s="45"/>
      <c r="E1" s="45"/>
      <c r="F1" s="49"/>
      <c r="G1" s="1">
        <f>SUM(B14:C14)</f>
        <v>13200</v>
      </c>
      <c r="H1" s="2">
        <f>SUM(F14)</f>
        <v>14480</v>
      </c>
    </row>
    <row r="2" spans="1:8" ht="125.25" customHeight="1" x14ac:dyDescent="0.25">
      <c r="A2" s="3"/>
      <c r="B2" s="50"/>
      <c r="C2" s="51"/>
      <c r="D2" s="51"/>
      <c r="E2" s="51"/>
      <c r="F2" s="51"/>
      <c r="G2" s="4">
        <f>SUM(G1/F15)</f>
        <v>0.47687861271676302</v>
      </c>
      <c r="H2" s="4">
        <f>SUM(F14/F15)</f>
        <v>0.52312138728323698</v>
      </c>
    </row>
    <row r="3" spans="1:8" ht="13.2" x14ac:dyDescent="0.25">
      <c r="A3" s="5"/>
      <c r="B3" s="52" t="s">
        <v>1</v>
      </c>
      <c r="C3" s="53"/>
      <c r="D3" s="54">
        <v>12.5</v>
      </c>
      <c r="E3" s="55"/>
      <c r="F3" s="5"/>
      <c r="G3" s="7"/>
      <c r="H3" s="7"/>
    </row>
    <row r="4" spans="1:8" ht="13.2" x14ac:dyDescent="0.25">
      <c r="A4" s="8"/>
      <c r="B4" s="56" t="s">
        <v>2</v>
      </c>
      <c r="C4" s="57"/>
      <c r="D4" s="58" t="s">
        <v>3</v>
      </c>
      <c r="E4" s="51"/>
      <c r="F4" s="51"/>
      <c r="G4" s="7"/>
      <c r="H4" s="7"/>
    </row>
    <row r="5" spans="1:8" ht="13.2" x14ac:dyDescent="0.25">
      <c r="A5" s="9"/>
      <c r="B5" s="59" t="s">
        <v>4</v>
      </c>
      <c r="C5" s="45"/>
      <c r="D5" s="45"/>
      <c r="E5" s="45"/>
      <c r="F5" s="49"/>
      <c r="G5" s="39">
        <f>SUM(G2*G6)</f>
        <v>5.960982658959538</v>
      </c>
      <c r="H5" s="7">
        <f>SUM(H2*G6)</f>
        <v>6.539017341040462</v>
      </c>
    </row>
    <row r="6" spans="1:8" ht="45.6" x14ac:dyDescent="0.25">
      <c r="A6" s="11"/>
      <c r="B6" s="12" t="s">
        <v>5</v>
      </c>
      <c r="C6" s="13" t="s">
        <v>6</v>
      </c>
      <c r="D6" s="11"/>
      <c r="E6" s="14"/>
      <c r="F6" s="15" t="s">
        <v>7</v>
      </c>
      <c r="G6" s="16">
        <f>SUM(D3)</f>
        <v>12.5</v>
      </c>
      <c r="H6" s="16"/>
    </row>
    <row r="7" spans="1:8" ht="21" customHeight="1" x14ac:dyDescent="0.25">
      <c r="A7" s="11"/>
      <c r="B7" s="17">
        <v>5500</v>
      </c>
      <c r="C7" s="18">
        <v>18000</v>
      </c>
      <c r="D7" s="19"/>
      <c r="E7" s="20"/>
      <c r="F7" s="21">
        <v>18000</v>
      </c>
      <c r="G7" s="22">
        <f>SUM(F15*G2)</f>
        <v>13200</v>
      </c>
      <c r="H7" s="22">
        <f>SUM(F15*H2)</f>
        <v>14480</v>
      </c>
    </row>
    <row r="8" spans="1:8" ht="6.75" customHeight="1" x14ac:dyDescent="0.25">
      <c r="A8" s="23"/>
      <c r="B8" s="24"/>
      <c r="C8" s="24"/>
      <c r="D8" s="24"/>
      <c r="E8" s="24"/>
      <c r="F8" s="24"/>
      <c r="G8" s="25"/>
      <c r="H8" s="25"/>
    </row>
    <row r="9" spans="1:8" ht="13.2" x14ac:dyDescent="0.25">
      <c r="A9" s="8"/>
      <c r="B9" s="41" t="s">
        <v>27</v>
      </c>
      <c r="C9" s="42"/>
      <c r="D9" s="42"/>
      <c r="E9" s="42"/>
      <c r="F9" s="43"/>
      <c r="G9" s="25"/>
      <c r="H9" s="25"/>
    </row>
    <row r="10" spans="1:8" ht="13.2" x14ac:dyDescent="0.25">
      <c r="A10" s="11"/>
      <c r="B10" s="26">
        <v>4800</v>
      </c>
      <c r="C10" s="27">
        <v>5500</v>
      </c>
      <c r="D10" s="11"/>
      <c r="E10" s="14"/>
      <c r="F10" s="28">
        <v>3520</v>
      </c>
      <c r="G10" s="29"/>
      <c r="H10" s="29"/>
    </row>
    <row r="11" spans="1:8" ht="13.2" x14ac:dyDescent="0.25">
      <c r="A11" s="11"/>
      <c r="B11" s="30"/>
      <c r="C11" s="31"/>
      <c r="D11" s="44" t="s">
        <v>9</v>
      </c>
      <c r="E11" s="45"/>
      <c r="F11" s="32">
        <f>SUM(B7+C7+F7)</f>
        <v>41500</v>
      </c>
      <c r="G11" s="29"/>
      <c r="H11" s="29"/>
    </row>
    <row r="12" spans="1:8" ht="7.5" customHeight="1" x14ac:dyDescent="0.25">
      <c r="A12" s="23"/>
      <c r="B12" s="24"/>
      <c r="C12" s="24"/>
      <c r="D12" s="24"/>
      <c r="E12" s="24"/>
      <c r="F12" s="24"/>
      <c r="G12" s="25"/>
      <c r="H12" s="25"/>
    </row>
    <row r="13" spans="1:8" ht="13.2" x14ac:dyDescent="0.25">
      <c r="A13" s="8"/>
      <c r="B13" s="41" t="s">
        <v>28</v>
      </c>
      <c r="C13" s="42"/>
      <c r="D13" s="42"/>
      <c r="E13" s="42"/>
      <c r="F13" s="43"/>
      <c r="G13" s="25"/>
      <c r="H13" s="25"/>
    </row>
    <row r="14" spans="1:8" ht="13.2" x14ac:dyDescent="0.25">
      <c r="A14" s="11"/>
      <c r="B14" s="33">
        <f t="shared" ref="B14:C14" si="0">SUM(B7-B10)</f>
        <v>700</v>
      </c>
      <c r="C14" s="34">
        <f t="shared" si="0"/>
        <v>12500</v>
      </c>
      <c r="D14" s="11"/>
      <c r="E14" s="14"/>
      <c r="F14" s="35">
        <f>SUM(F7-F10)</f>
        <v>14480</v>
      </c>
      <c r="G14" s="29"/>
      <c r="H14" s="29"/>
    </row>
    <row r="15" spans="1:8" ht="13.2" x14ac:dyDescent="0.25">
      <c r="A15" s="8"/>
      <c r="B15" s="36"/>
      <c r="C15" s="37"/>
      <c r="D15" s="46" t="s">
        <v>11</v>
      </c>
      <c r="E15" s="47"/>
      <c r="F15" s="38">
        <f>SUM(F11-B10-C10-F10)</f>
        <v>27680</v>
      </c>
      <c r="G15" s="16"/>
      <c r="H15" s="16"/>
    </row>
  </sheetData>
  <mergeCells count="11">
    <mergeCell ref="B9:F9"/>
    <mergeCell ref="D11:E11"/>
    <mergeCell ref="B13:F13"/>
    <mergeCell ref="D15:E15"/>
    <mergeCell ref="B1:F1"/>
    <mergeCell ref="B2:F2"/>
    <mergeCell ref="B3:C3"/>
    <mergeCell ref="D3:E3"/>
    <mergeCell ref="B4:C4"/>
    <mergeCell ref="D4:F4"/>
    <mergeCell ref="B5:F5"/>
  </mergeCells>
  <conditionalFormatting sqref="B15">
    <cfRule type="cellIs" dxfId="5" priority="1" operator="greaterThanOrEqual">
      <formula>1</formula>
    </cfRule>
  </conditionalFormatting>
  <hyperlinks>
    <hyperlink ref="B1" r:id="rId1" xr:uid="{00000000-0004-0000-0600-000000000000}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H15"/>
  <sheetViews>
    <sheetView showGridLines="0" workbookViewId="0"/>
  </sheetViews>
  <sheetFormatPr baseColWidth="10" defaultColWidth="12.6640625" defaultRowHeight="15.75" customHeight="1" x14ac:dyDescent="0.25"/>
  <cols>
    <col min="1" max="1" width="4.33203125" customWidth="1"/>
    <col min="2" max="2" width="14" customWidth="1"/>
    <col min="3" max="3" width="17.77734375" customWidth="1"/>
    <col min="4" max="4" width="33.6640625" customWidth="1"/>
    <col min="5" max="5" width="7" customWidth="1"/>
    <col min="6" max="6" width="26.33203125" customWidth="1"/>
    <col min="7" max="7" width="15.21875" hidden="1" customWidth="1"/>
    <col min="8" max="8" width="12.109375" hidden="1" customWidth="1"/>
  </cols>
  <sheetData>
    <row r="1" spans="1:8" ht="13.2" x14ac:dyDescent="0.25">
      <c r="B1" s="48" t="s">
        <v>0</v>
      </c>
      <c r="C1" s="45"/>
      <c r="D1" s="45"/>
      <c r="E1" s="45"/>
      <c r="F1" s="49"/>
      <c r="G1" s="1">
        <f>SUM(B14:C14)</f>
        <v>14200</v>
      </c>
      <c r="H1" s="2">
        <f>SUM(F14)</f>
        <v>15000</v>
      </c>
    </row>
    <row r="2" spans="1:8" ht="125.25" customHeight="1" x14ac:dyDescent="0.25">
      <c r="A2" s="3"/>
      <c r="B2" s="63"/>
      <c r="C2" s="51"/>
      <c r="D2" s="51"/>
      <c r="E2" s="51"/>
      <c r="F2" s="51"/>
      <c r="G2" s="4">
        <f>SUM(G1/F15)</f>
        <v>0.4863013698630137</v>
      </c>
      <c r="H2" s="4">
        <f>SUM(F14/F15)</f>
        <v>0.51369863013698636</v>
      </c>
    </row>
    <row r="3" spans="1:8" ht="13.2" x14ac:dyDescent="0.25">
      <c r="A3" s="5"/>
      <c r="B3" s="52" t="s">
        <v>1</v>
      </c>
      <c r="C3" s="53"/>
      <c r="D3" s="54"/>
      <c r="E3" s="55"/>
      <c r="F3" s="5"/>
      <c r="G3" s="7"/>
      <c r="H3" s="40">
        <f>SUM(H2-G2)</f>
        <v>2.7397260273972657E-2</v>
      </c>
    </row>
    <row r="4" spans="1:8" ht="13.2" x14ac:dyDescent="0.25">
      <c r="A4" s="8"/>
      <c r="B4" s="56" t="s">
        <v>2</v>
      </c>
      <c r="C4" s="57"/>
      <c r="D4" s="58" t="s">
        <v>3</v>
      </c>
      <c r="E4" s="51"/>
      <c r="F4" s="51"/>
      <c r="G4" s="7"/>
      <c r="H4" s="7"/>
    </row>
    <row r="5" spans="1:8" ht="13.2" x14ac:dyDescent="0.25">
      <c r="A5" s="9"/>
      <c r="B5" s="59" t="s">
        <v>4</v>
      </c>
      <c r="C5" s="45"/>
      <c r="D5" s="45"/>
      <c r="E5" s="45"/>
      <c r="F5" s="49"/>
      <c r="G5" s="10">
        <f>SUM(G2*G6)</f>
        <v>1.3032876712328767</v>
      </c>
      <c r="H5" s="10">
        <f>SUM(H2*G6)</f>
        <v>1.3767123287671235</v>
      </c>
    </row>
    <row r="6" spans="1:8" ht="45.6" x14ac:dyDescent="0.25">
      <c r="A6" s="11"/>
      <c r="B6" s="12" t="s">
        <v>5</v>
      </c>
      <c r="C6" s="13" t="s">
        <v>6</v>
      </c>
      <c r="D6" s="11"/>
      <c r="E6" s="14"/>
      <c r="F6" s="15" t="s">
        <v>7</v>
      </c>
      <c r="G6" s="16">
        <f>SUM(D3+2.68)</f>
        <v>2.68</v>
      </c>
      <c r="H6" s="16"/>
    </row>
    <row r="7" spans="1:8" ht="21" customHeight="1" x14ac:dyDescent="0.25">
      <c r="A7" s="11"/>
      <c r="B7" s="17">
        <v>5500</v>
      </c>
      <c r="C7" s="18">
        <v>18000</v>
      </c>
      <c r="D7" s="19"/>
      <c r="E7" s="20"/>
      <c r="F7" s="21">
        <v>21000</v>
      </c>
      <c r="G7" s="22">
        <f>SUM(F15*G2)</f>
        <v>14200</v>
      </c>
      <c r="H7" s="22">
        <f>SUM(F15*H2)</f>
        <v>15000.000000000002</v>
      </c>
    </row>
    <row r="8" spans="1:8" ht="6.75" customHeight="1" x14ac:dyDescent="0.25">
      <c r="A8" s="23"/>
      <c r="B8" s="24"/>
      <c r="C8" s="24"/>
      <c r="D8" s="24"/>
      <c r="E8" s="24"/>
      <c r="F8" s="24"/>
      <c r="G8" s="25"/>
      <c r="H8" s="25"/>
    </row>
    <row r="9" spans="1:8" ht="13.2" x14ac:dyDescent="0.25">
      <c r="A9" s="8"/>
      <c r="B9" s="41" t="s">
        <v>29</v>
      </c>
      <c r="C9" s="42"/>
      <c r="D9" s="42"/>
      <c r="E9" s="42"/>
      <c r="F9" s="43"/>
      <c r="G9" s="25"/>
      <c r="H9" s="25"/>
    </row>
    <row r="10" spans="1:8" ht="13.2" x14ac:dyDescent="0.25">
      <c r="A10" s="11"/>
      <c r="B10" s="26">
        <v>4800</v>
      </c>
      <c r="C10" s="27">
        <v>4500</v>
      </c>
      <c r="D10" s="11"/>
      <c r="E10" s="14"/>
      <c r="F10" s="28">
        <v>6000</v>
      </c>
      <c r="G10" s="29"/>
      <c r="H10" s="29"/>
    </row>
    <row r="11" spans="1:8" ht="13.2" x14ac:dyDescent="0.25">
      <c r="A11" s="11"/>
      <c r="B11" s="30"/>
      <c r="C11" s="31"/>
      <c r="D11" s="44" t="s">
        <v>9</v>
      </c>
      <c r="E11" s="45"/>
      <c r="F11" s="32">
        <f>SUM(B7+C7+F7)</f>
        <v>44500</v>
      </c>
      <c r="G11" s="29"/>
      <c r="H11" s="29"/>
    </row>
    <row r="12" spans="1:8" ht="7.5" customHeight="1" x14ac:dyDescent="0.25">
      <c r="A12" s="23"/>
      <c r="B12" s="24"/>
      <c r="C12" s="24"/>
      <c r="D12" s="24"/>
      <c r="E12" s="24"/>
      <c r="F12" s="24"/>
      <c r="G12" s="25"/>
      <c r="H12" s="25"/>
    </row>
    <row r="13" spans="1:8" ht="13.2" x14ac:dyDescent="0.25">
      <c r="A13" s="8"/>
      <c r="B13" s="41" t="s">
        <v>30</v>
      </c>
      <c r="C13" s="42"/>
      <c r="D13" s="42"/>
      <c r="E13" s="42"/>
      <c r="F13" s="43"/>
      <c r="G13" s="25"/>
      <c r="H13" s="25"/>
    </row>
    <row r="14" spans="1:8" ht="13.2" x14ac:dyDescent="0.25">
      <c r="A14" s="11"/>
      <c r="B14" s="33">
        <f t="shared" ref="B14:C14" si="0">SUM(B7-B10)</f>
        <v>700</v>
      </c>
      <c r="C14" s="34">
        <f t="shared" si="0"/>
        <v>13500</v>
      </c>
      <c r="D14" s="11"/>
      <c r="E14" s="14"/>
      <c r="F14" s="35">
        <f>SUM(F7-F10)</f>
        <v>15000</v>
      </c>
      <c r="G14" s="29"/>
      <c r="H14" s="29"/>
    </row>
    <row r="15" spans="1:8" ht="13.2" x14ac:dyDescent="0.25">
      <c r="A15" s="8"/>
      <c r="B15" s="36"/>
      <c r="C15" s="37"/>
      <c r="D15" s="46" t="s">
        <v>11</v>
      </c>
      <c r="E15" s="47"/>
      <c r="F15" s="38">
        <f>SUM(F11-B10-C10-F10)</f>
        <v>29200</v>
      </c>
      <c r="G15" s="16"/>
      <c r="H15" s="16"/>
    </row>
  </sheetData>
  <mergeCells count="11">
    <mergeCell ref="B9:F9"/>
    <mergeCell ref="D11:E11"/>
    <mergeCell ref="B13:F13"/>
    <mergeCell ref="D15:E15"/>
    <mergeCell ref="B1:F1"/>
    <mergeCell ref="B2:F2"/>
    <mergeCell ref="B3:C3"/>
    <mergeCell ref="D3:E3"/>
    <mergeCell ref="B4:C4"/>
    <mergeCell ref="D4:F4"/>
    <mergeCell ref="B5:F5"/>
  </mergeCells>
  <conditionalFormatting sqref="B15">
    <cfRule type="cellIs" dxfId="4" priority="1" operator="greaterThanOrEqual">
      <formula>1</formula>
    </cfRule>
  </conditionalFormatting>
  <hyperlinks>
    <hyperlink ref="B1" r:id="rId1" xr:uid="{00000000-0004-0000-0700-000000000000}"/>
  </hyperlink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H15"/>
  <sheetViews>
    <sheetView showGridLines="0" workbookViewId="0"/>
  </sheetViews>
  <sheetFormatPr baseColWidth="10" defaultColWidth="12.6640625" defaultRowHeight="15.75" customHeight="1" x14ac:dyDescent="0.25"/>
  <cols>
    <col min="1" max="1" width="4.33203125" customWidth="1"/>
    <col min="2" max="2" width="14" customWidth="1"/>
    <col min="3" max="3" width="17.77734375" customWidth="1"/>
    <col min="4" max="4" width="33.6640625" customWidth="1"/>
    <col min="5" max="5" width="7" customWidth="1"/>
    <col min="6" max="6" width="26.33203125" customWidth="1"/>
    <col min="7" max="7" width="15.21875" hidden="1" customWidth="1"/>
    <col min="8" max="8" width="12.109375" hidden="1" customWidth="1"/>
  </cols>
  <sheetData>
    <row r="1" spans="1:8" ht="13.2" x14ac:dyDescent="0.25">
      <c r="B1" s="48" t="s">
        <v>0</v>
      </c>
      <c r="C1" s="45"/>
      <c r="D1" s="45"/>
      <c r="E1" s="45"/>
      <c r="F1" s="49"/>
      <c r="G1" s="1">
        <f>SUM(B14:C14)</f>
        <v>14600</v>
      </c>
      <c r="H1" s="2">
        <f>SUM(F14)</f>
        <v>18000</v>
      </c>
    </row>
    <row r="2" spans="1:8" ht="125.25" customHeight="1" x14ac:dyDescent="0.25">
      <c r="A2" s="3"/>
      <c r="B2" s="50"/>
      <c r="C2" s="51"/>
      <c r="D2" s="51"/>
      <c r="E2" s="51"/>
      <c r="F2" s="51"/>
      <c r="G2" s="4">
        <f>SUM(G1/F15)</f>
        <v>0.44785276073619634</v>
      </c>
      <c r="H2" s="4">
        <f>SUM(F14/F15)</f>
        <v>0.55214723926380371</v>
      </c>
    </row>
    <row r="3" spans="1:8" ht="13.2" x14ac:dyDescent="0.25">
      <c r="A3" s="5"/>
      <c r="B3" s="52" t="s">
        <v>1</v>
      </c>
      <c r="C3" s="53"/>
      <c r="D3" s="54">
        <v>12.3</v>
      </c>
      <c r="E3" s="55"/>
      <c r="F3" s="5"/>
      <c r="G3" s="7"/>
      <c r="H3" s="40">
        <f>SUM(H2-G2)</f>
        <v>0.10429447852760737</v>
      </c>
    </row>
    <row r="4" spans="1:8" ht="13.2" x14ac:dyDescent="0.25">
      <c r="A4" s="8"/>
      <c r="B4" s="56" t="s">
        <v>2</v>
      </c>
      <c r="C4" s="57"/>
      <c r="D4" s="58" t="s">
        <v>3</v>
      </c>
      <c r="E4" s="51"/>
      <c r="F4" s="51"/>
      <c r="G4" s="7"/>
      <c r="H4" s="7"/>
    </row>
    <row r="5" spans="1:8" ht="13.2" x14ac:dyDescent="0.25">
      <c r="A5" s="9"/>
      <c r="B5" s="59" t="s">
        <v>4</v>
      </c>
      <c r="C5" s="45"/>
      <c r="D5" s="45"/>
      <c r="E5" s="45"/>
      <c r="F5" s="49"/>
      <c r="G5" s="10">
        <f>SUM(G2*G6)</f>
        <v>6.8969325153374239</v>
      </c>
      <c r="H5" s="10">
        <f>SUM(H2*G6)</f>
        <v>8.5030674846625782</v>
      </c>
    </row>
    <row r="6" spans="1:8" ht="45.6" x14ac:dyDescent="0.25">
      <c r="A6" s="11"/>
      <c r="B6" s="12" t="s">
        <v>5</v>
      </c>
      <c r="C6" s="13" t="s">
        <v>6</v>
      </c>
      <c r="D6" s="11"/>
      <c r="E6" s="14"/>
      <c r="F6" s="15" t="s">
        <v>15</v>
      </c>
      <c r="G6" s="16">
        <f>SUM(D3+3.1)</f>
        <v>15.4</v>
      </c>
      <c r="H6" s="16"/>
    </row>
    <row r="7" spans="1:8" ht="21" customHeight="1" x14ac:dyDescent="0.25">
      <c r="A7" s="11"/>
      <c r="B7" s="17">
        <v>5500</v>
      </c>
      <c r="C7" s="18">
        <v>18000</v>
      </c>
      <c r="D7" s="19"/>
      <c r="E7" s="20"/>
      <c r="F7" s="21">
        <v>24000</v>
      </c>
      <c r="G7" s="22">
        <f>SUM(F15*G2)</f>
        <v>14600</v>
      </c>
      <c r="H7" s="22">
        <f>SUM(F15*H2)</f>
        <v>18000</v>
      </c>
    </row>
    <row r="8" spans="1:8" ht="6.75" customHeight="1" x14ac:dyDescent="0.25">
      <c r="A8" s="23"/>
      <c r="B8" s="24"/>
      <c r="C8" s="24"/>
      <c r="D8" s="24"/>
      <c r="E8" s="24"/>
      <c r="F8" s="24"/>
      <c r="G8" s="25"/>
      <c r="H8" s="25"/>
    </row>
    <row r="9" spans="1:8" ht="13.2" x14ac:dyDescent="0.25">
      <c r="A9" s="8"/>
      <c r="B9" s="41" t="s">
        <v>31</v>
      </c>
      <c r="C9" s="42"/>
      <c r="D9" s="42"/>
      <c r="E9" s="42"/>
      <c r="F9" s="43"/>
      <c r="G9" s="25"/>
      <c r="H9" s="25"/>
    </row>
    <row r="10" spans="1:8" ht="13.2" x14ac:dyDescent="0.25">
      <c r="A10" s="11"/>
      <c r="B10" s="26">
        <v>4400</v>
      </c>
      <c r="C10" s="27">
        <v>4500</v>
      </c>
      <c r="D10" s="11"/>
      <c r="E10" s="14"/>
      <c r="F10" s="28">
        <v>6000</v>
      </c>
      <c r="G10" s="29"/>
      <c r="H10" s="29"/>
    </row>
    <row r="11" spans="1:8" ht="13.2" x14ac:dyDescent="0.25">
      <c r="A11" s="11"/>
      <c r="B11" s="30"/>
      <c r="C11" s="31"/>
      <c r="D11" s="44" t="s">
        <v>9</v>
      </c>
      <c r="E11" s="45"/>
      <c r="F11" s="32">
        <f>SUM(B7+C7+F7)</f>
        <v>47500</v>
      </c>
      <c r="G11" s="29"/>
      <c r="H11" s="29"/>
    </row>
    <row r="12" spans="1:8" ht="7.5" customHeight="1" x14ac:dyDescent="0.25">
      <c r="A12" s="23"/>
      <c r="B12" s="24"/>
      <c r="C12" s="24"/>
      <c r="D12" s="24"/>
      <c r="E12" s="24"/>
      <c r="F12" s="24"/>
      <c r="G12" s="25"/>
      <c r="H12" s="25"/>
    </row>
    <row r="13" spans="1:8" ht="13.2" x14ac:dyDescent="0.25">
      <c r="A13" s="8"/>
      <c r="B13" s="41" t="s">
        <v>32</v>
      </c>
      <c r="C13" s="42"/>
      <c r="D13" s="42"/>
      <c r="E13" s="42"/>
      <c r="F13" s="43"/>
      <c r="G13" s="25"/>
      <c r="H13" s="25"/>
    </row>
    <row r="14" spans="1:8" ht="13.2" x14ac:dyDescent="0.25">
      <c r="A14" s="11"/>
      <c r="B14" s="33">
        <f t="shared" ref="B14:C14" si="0">SUM(B7-B10)</f>
        <v>1100</v>
      </c>
      <c r="C14" s="34">
        <f t="shared" si="0"/>
        <v>13500</v>
      </c>
      <c r="D14" s="11"/>
      <c r="E14" s="14"/>
      <c r="F14" s="35">
        <f>SUM(F7-F10)</f>
        <v>18000</v>
      </c>
      <c r="G14" s="29"/>
      <c r="H14" s="29"/>
    </row>
    <row r="15" spans="1:8" ht="13.2" x14ac:dyDescent="0.25">
      <c r="A15" s="8"/>
      <c r="B15" s="36"/>
      <c r="C15" s="37"/>
      <c r="D15" s="46" t="s">
        <v>11</v>
      </c>
      <c r="E15" s="47"/>
      <c r="F15" s="38">
        <f>SUM(F11-B10-C10-F10)</f>
        <v>32600</v>
      </c>
      <c r="G15" s="16"/>
      <c r="H15" s="16"/>
    </row>
  </sheetData>
  <mergeCells count="11">
    <mergeCell ref="B9:F9"/>
    <mergeCell ref="D11:E11"/>
    <mergeCell ref="B13:F13"/>
    <mergeCell ref="D15:E15"/>
    <mergeCell ref="B1:F1"/>
    <mergeCell ref="B2:F2"/>
    <mergeCell ref="B3:C3"/>
    <mergeCell ref="D3:E3"/>
    <mergeCell ref="B4:C4"/>
    <mergeCell ref="D4:F4"/>
    <mergeCell ref="B5:F5"/>
  </mergeCells>
  <conditionalFormatting sqref="B15">
    <cfRule type="cellIs" dxfId="3" priority="1" operator="greaterThanOrEqual">
      <formula>1</formula>
    </cfRule>
  </conditionalFormatting>
  <hyperlinks>
    <hyperlink ref="B1" r:id="rId1" xr:uid="{00000000-0004-0000-0800-000000000000}"/>
  </hyperlinks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H15"/>
  <sheetViews>
    <sheetView showGridLines="0" workbookViewId="0"/>
  </sheetViews>
  <sheetFormatPr baseColWidth="10" defaultColWidth="12.6640625" defaultRowHeight="15.75" customHeight="1" x14ac:dyDescent="0.25"/>
  <cols>
    <col min="1" max="1" width="4.33203125" customWidth="1"/>
    <col min="2" max="2" width="14" customWidth="1"/>
    <col min="3" max="3" width="17.77734375" customWidth="1"/>
    <col min="4" max="4" width="33.6640625" customWidth="1"/>
    <col min="5" max="5" width="7" customWidth="1"/>
    <col min="6" max="6" width="26.33203125" customWidth="1"/>
    <col min="7" max="7" width="15.21875" hidden="1" customWidth="1"/>
    <col min="8" max="8" width="12.109375" hidden="1" customWidth="1"/>
  </cols>
  <sheetData>
    <row r="1" spans="1:8" ht="13.2" x14ac:dyDescent="0.25">
      <c r="B1" s="48" t="s">
        <v>0</v>
      </c>
      <c r="C1" s="45"/>
      <c r="D1" s="45"/>
      <c r="E1" s="45"/>
      <c r="F1" s="49"/>
      <c r="G1" s="1">
        <f>SUM(B14:C14)</f>
        <v>13100</v>
      </c>
      <c r="H1" s="2">
        <f>SUM(F14)</f>
        <v>20000</v>
      </c>
    </row>
    <row r="2" spans="1:8" ht="125.25" customHeight="1" x14ac:dyDescent="0.25">
      <c r="A2" s="3"/>
      <c r="B2" s="50"/>
      <c r="C2" s="51"/>
      <c r="D2" s="51"/>
      <c r="E2" s="51"/>
      <c r="F2" s="51"/>
      <c r="G2" s="4">
        <f>SUM(G1/F15)</f>
        <v>0.39577039274924469</v>
      </c>
      <c r="H2" s="4">
        <f>SUM(F14/F15)</f>
        <v>0.60422960725075525</v>
      </c>
    </row>
    <row r="3" spans="1:8" ht="13.2" x14ac:dyDescent="0.25">
      <c r="A3" s="5"/>
      <c r="B3" s="52" t="s">
        <v>1</v>
      </c>
      <c r="C3" s="53"/>
      <c r="D3" s="54">
        <v>12.5</v>
      </c>
      <c r="E3" s="55"/>
      <c r="F3" s="5"/>
      <c r="G3" s="7"/>
      <c r="H3" s="40">
        <f>SUM(H2-G2)</f>
        <v>0.20845921450151056</v>
      </c>
    </row>
    <row r="4" spans="1:8" ht="13.2" x14ac:dyDescent="0.25">
      <c r="A4" s="8"/>
      <c r="B4" s="56" t="s">
        <v>2</v>
      </c>
      <c r="C4" s="57"/>
      <c r="D4" s="58" t="s">
        <v>3</v>
      </c>
      <c r="E4" s="51"/>
      <c r="F4" s="51"/>
      <c r="G4" s="7"/>
      <c r="H4" s="7"/>
    </row>
    <row r="5" spans="1:8" ht="13.2" x14ac:dyDescent="0.25">
      <c r="A5" s="9"/>
      <c r="B5" s="59" t="s">
        <v>4</v>
      </c>
      <c r="C5" s="45"/>
      <c r="D5" s="45"/>
      <c r="E5" s="45"/>
      <c r="F5" s="49"/>
      <c r="G5" s="10">
        <f>SUM(G2*G6)</f>
        <v>4.9471299093655583</v>
      </c>
      <c r="H5" s="10">
        <f>SUM(H2*G6)</f>
        <v>7.5528700906344408</v>
      </c>
    </row>
    <row r="6" spans="1:8" ht="45.6" x14ac:dyDescent="0.25">
      <c r="A6" s="11"/>
      <c r="B6" s="12" t="s">
        <v>5</v>
      </c>
      <c r="C6" s="13" t="s">
        <v>6</v>
      </c>
      <c r="D6" s="11"/>
      <c r="E6" s="14"/>
      <c r="F6" s="15" t="s">
        <v>18</v>
      </c>
      <c r="G6" s="16">
        <f>SUM(D3)</f>
        <v>12.5</v>
      </c>
      <c r="H6" s="16"/>
    </row>
    <row r="7" spans="1:8" ht="21" customHeight="1" x14ac:dyDescent="0.25">
      <c r="A7" s="11"/>
      <c r="B7" s="17">
        <v>5500</v>
      </c>
      <c r="C7" s="18">
        <v>18000</v>
      </c>
      <c r="D7" s="19"/>
      <c r="E7" s="20"/>
      <c r="F7" s="21">
        <v>26000</v>
      </c>
      <c r="G7" s="22">
        <f>SUM(F15*G2)</f>
        <v>13100</v>
      </c>
      <c r="H7" s="22">
        <f>SUM(F15*H2)</f>
        <v>20000</v>
      </c>
    </row>
    <row r="8" spans="1:8" ht="6.75" customHeight="1" x14ac:dyDescent="0.25">
      <c r="A8" s="23"/>
      <c r="B8" s="24"/>
      <c r="C8" s="24"/>
      <c r="D8" s="24"/>
      <c r="E8" s="24"/>
      <c r="F8" s="24"/>
      <c r="G8" s="25"/>
      <c r="H8" s="25"/>
    </row>
    <row r="9" spans="1:8" ht="13.2" x14ac:dyDescent="0.25">
      <c r="A9" s="8"/>
      <c r="B9" s="41" t="s">
        <v>33</v>
      </c>
      <c r="C9" s="42"/>
      <c r="D9" s="42"/>
      <c r="E9" s="42"/>
      <c r="F9" s="43"/>
      <c r="G9" s="25"/>
      <c r="H9" s="25"/>
    </row>
    <row r="10" spans="1:8" ht="13.2" x14ac:dyDescent="0.25">
      <c r="A10" s="11"/>
      <c r="B10" s="26">
        <v>4400</v>
      </c>
      <c r="C10" s="27">
        <v>6000</v>
      </c>
      <c r="D10" s="11"/>
      <c r="E10" s="14"/>
      <c r="F10" s="28">
        <v>6000</v>
      </c>
      <c r="G10" s="29"/>
      <c r="H10" s="29"/>
    </row>
    <row r="11" spans="1:8" ht="13.2" x14ac:dyDescent="0.25">
      <c r="A11" s="11"/>
      <c r="B11" s="30"/>
      <c r="C11" s="31"/>
      <c r="D11" s="44" t="s">
        <v>9</v>
      </c>
      <c r="E11" s="45"/>
      <c r="F11" s="32">
        <f>SUM(B7+C7+F7)</f>
        <v>49500</v>
      </c>
      <c r="G11" s="29"/>
      <c r="H11" s="29"/>
    </row>
    <row r="12" spans="1:8" ht="7.5" customHeight="1" x14ac:dyDescent="0.25">
      <c r="A12" s="23"/>
      <c r="B12" s="24"/>
      <c r="C12" s="24"/>
      <c r="D12" s="24"/>
      <c r="E12" s="24"/>
      <c r="F12" s="24"/>
      <c r="G12" s="25"/>
      <c r="H12" s="25"/>
    </row>
    <row r="13" spans="1:8" ht="13.2" x14ac:dyDescent="0.25">
      <c r="A13" s="8"/>
      <c r="B13" s="41" t="s">
        <v>34</v>
      </c>
      <c r="C13" s="42"/>
      <c r="D13" s="42"/>
      <c r="E13" s="42"/>
      <c r="F13" s="43"/>
      <c r="G13" s="25"/>
      <c r="H13" s="25"/>
    </row>
    <row r="14" spans="1:8" ht="13.2" x14ac:dyDescent="0.25">
      <c r="A14" s="11"/>
      <c r="B14" s="33">
        <f t="shared" ref="B14:C14" si="0">SUM(B7-B10)</f>
        <v>1100</v>
      </c>
      <c r="C14" s="34">
        <f t="shared" si="0"/>
        <v>12000</v>
      </c>
      <c r="D14" s="11"/>
      <c r="E14" s="14"/>
      <c r="F14" s="35">
        <f>SUM(F7-F10)</f>
        <v>20000</v>
      </c>
      <c r="G14" s="29"/>
      <c r="H14" s="29"/>
    </row>
    <row r="15" spans="1:8" ht="13.2" x14ac:dyDescent="0.25">
      <c r="A15" s="8"/>
      <c r="B15" s="36"/>
      <c r="C15" s="37"/>
      <c r="D15" s="46" t="s">
        <v>11</v>
      </c>
      <c r="E15" s="47"/>
      <c r="F15" s="38">
        <f>SUM(F11-B10-C10-F10)</f>
        <v>33100</v>
      </c>
      <c r="G15" s="16"/>
      <c r="H15" s="16"/>
    </row>
  </sheetData>
  <mergeCells count="11">
    <mergeCell ref="B9:F9"/>
    <mergeCell ref="D11:E11"/>
    <mergeCell ref="B13:F13"/>
    <mergeCell ref="D15:E15"/>
    <mergeCell ref="B1:F1"/>
    <mergeCell ref="B2:F2"/>
    <mergeCell ref="B3:C3"/>
    <mergeCell ref="D3:E3"/>
    <mergeCell ref="B4:C4"/>
    <mergeCell ref="D4:F4"/>
    <mergeCell ref="B5:F5"/>
  </mergeCells>
  <conditionalFormatting sqref="B15">
    <cfRule type="cellIs" dxfId="2" priority="1" operator="greaterThanOrEqual">
      <formula>1</formula>
    </cfRule>
  </conditionalFormatting>
  <hyperlinks>
    <hyperlink ref="B1" r:id="rId1" xr:uid="{00000000-0004-0000-0900-000000000000}"/>
  </hyperlinks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H15"/>
  <sheetViews>
    <sheetView showGridLines="0" workbookViewId="0"/>
  </sheetViews>
  <sheetFormatPr baseColWidth="10" defaultColWidth="12.6640625" defaultRowHeight="15.75" customHeight="1" x14ac:dyDescent="0.25"/>
  <cols>
    <col min="1" max="1" width="4.33203125" customWidth="1"/>
    <col min="2" max="2" width="14" customWidth="1"/>
    <col min="3" max="3" width="17.77734375" customWidth="1"/>
    <col min="4" max="4" width="33.6640625" customWidth="1"/>
    <col min="5" max="5" width="7" customWidth="1"/>
    <col min="6" max="6" width="26.33203125" customWidth="1"/>
    <col min="7" max="7" width="15.21875" hidden="1" customWidth="1"/>
    <col min="8" max="8" width="12.109375" hidden="1" customWidth="1"/>
  </cols>
  <sheetData>
    <row r="1" spans="1:8" ht="13.2" x14ac:dyDescent="0.25">
      <c r="B1" s="48" t="s">
        <v>0</v>
      </c>
      <c r="C1" s="45"/>
      <c r="D1" s="45"/>
      <c r="E1" s="45"/>
      <c r="F1" s="49"/>
      <c r="G1" s="1">
        <f>SUM(B14:C14)</f>
        <v>13500</v>
      </c>
      <c r="H1" s="2">
        <f>SUM(F14)</f>
        <v>25500</v>
      </c>
    </row>
    <row r="2" spans="1:8" ht="125.25" customHeight="1" x14ac:dyDescent="0.25">
      <c r="A2" s="3"/>
      <c r="B2" s="50"/>
      <c r="C2" s="51"/>
      <c r="D2" s="51"/>
      <c r="E2" s="51"/>
      <c r="F2" s="51"/>
      <c r="G2" s="4">
        <f>SUM(G1/F15)</f>
        <v>0.34615384615384615</v>
      </c>
      <c r="H2" s="4">
        <f>SUM(F14/F15)</f>
        <v>0.65384615384615385</v>
      </c>
    </row>
    <row r="3" spans="1:8" ht="13.2" x14ac:dyDescent="0.25">
      <c r="A3" s="5"/>
      <c r="B3" s="52" t="s">
        <v>1</v>
      </c>
      <c r="C3" s="53"/>
      <c r="D3" s="60">
        <v>11.85</v>
      </c>
      <c r="E3" s="55"/>
      <c r="F3" s="5"/>
      <c r="G3" s="7"/>
      <c r="H3" s="40">
        <f>SUM(H2-G2)</f>
        <v>0.30769230769230771</v>
      </c>
    </row>
    <row r="4" spans="1:8" ht="13.2" x14ac:dyDescent="0.25">
      <c r="A4" s="8"/>
      <c r="B4" s="56" t="s">
        <v>2</v>
      </c>
      <c r="C4" s="57"/>
      <c r="D4" s="58" t="s">
        <v>3</v>
      </c>
      <c r="E4" s="51"/>
      <c r="F4" s="51"/>
      <c r="G4" s="7"/>
      <c r="H4" s="7"/>
    </row>
    <row r="5" spans="1:8" ht="13.2" x14ac:dyDescent="0.25">
      <c r="A5" s="9"/>
      <c r="B5" s="59" t="s">
        <v>4</v>
      </c>
      <c r="C5" s="45"/>
      <c r="D5" s="45"/>
      <c r="E5" s="45"/>
      <c r="F5" s="49"/>
      <c r="G5" s="10">
        <f>SUM(G2*G6)</f>
        <v>4.101923076923077</v>
      </c>
      <c r="H5" s="10">
        <f>SUM(H2*G6)</f>
        <v>7.7480769230769226</v>
      </c>
    </row>
    <row r="6" spans="1:8" ht="45.6" x14ac:dyDescent="0.25">
      <c r="A6" s="11"/>
      <c r="B6" s="12" t="s">
        <v>5</v>
      </c>
      <c r="C6" s="13" t="s">
        <v>6</v>
      </c>
      <c r="D6" s="11"/>
      <c r="E6" s="14"/>
      <c r="F6" s="15" t="s">
        <v>21</v>
      </c>
      <c r="G6" s="16">
        <f>SUM(D3)</f>
        <v>11.85</v>
      </c>
      <c r="H6" s="16"/>
    </row>
    <row r="7" spans="1:8" ht="21" customHeight="1" x14ac:dyDescent="0.25">
      <c r="A7" s="11"/>
      <c r="B7" s="17">
        <v>5500</v>
      </c>
      <c r="C7" s="18">
        <v>18000</v>
      </c>
      <c r="D7" s="19"/>
      <c r="E7" s="20"/>
      <c r="F7" s="21">
        <v>32000</v>
      </c>
      <c r="G7" s="22">
        <f>SUM(F15*G2)</f>
        <v>13500</v>
      </c>
      <c r="H7" s="22">
        <f>SUM(F15*H2)</f>
        <v>25500</v>
      </c>
    </row>
    <row r="8" spans="1:8" ht="6.75" customHeight="1" x14ac:dyDescent="0.25">
      <c r="A8" s="23"/>
      <c r="B8" s="24"/>
      <c r="C8" s="24"/>
      <c r="D8" s="24"/>
      <c r="E8" s="24"/>
      <c r="F8" s="24"/>
      <c r="G8" s="25"/>
      <c r="H8" s="25"/>
    </row>
    <row r="9" spans="1:8" ht="13.2" x14ac:dyDescent="0.25">
      <c r="A9" s="8"/>
      <c r="B9" s="41" t="s">
        <v>35</v>
      </c>
      <c r="C9" s="42"/>
      <c r="D9" s="42"/>
      <c r="E9" s="42"/>
      <c r="F9" s="43"/>
      <c r="G9" s="25"/>
      <c r="H9" s="25"/>
    </row>
    <row r="10" spans="1:8" ht="13.2" x14ac:dyDescent="0.25">
      <c r="A10" s="11"/>
      <c r="B10" s="26">
        <v>4400</v>
      </c>
      <c r="C10" s="27">
        <v>5600</v>
      </c>
      <c r="D10" s="11"/>
      <c r="E10" s="14"/>
      <c r="F10" s="28">
        <v>6500</v>
      </c>
      <c r="G10" s="29"/>
      <c r="H10" s="29"/>
    </row>
    <row r="11" spans="1:8" ht="13.2" x14ac:dyDescent="0.25">
      <c r="A11" s="11"/>
      <c r="B11" s="30"/>
      <c r="C11" s="31"/>
      <c r="D11" s="44" t="s">
        <v>9</v>
      </c>
      <c r="E11" s="45"/>
      <c r="F11" s="32">
        <f>SUM(B7+C7+F7)</f>
        <v>55500</v>
      </c>
      <c r="G11" s="29"/>
      <c r="H11" s="29"/>
    </row>
    <row r="12" spans="1:8" ht="7.5" customHeight="1" x14ac:dyDescent="0.25">
      <c r="A12" s="23"/>
      <c r="B12" s="24"/>
      <c r="C12" s="24"/>
      <c r="D12" s="24"/>
      <c r="E12" s="24"/>
      <c r="F12" s="24"/>
      <c r="G12" s="25"/>
      <c r="H12" s="25"/>
    </row>
    <row r="13" spans="1:8" ht="13.2" x14ac:dyDescent="0.25">
      <c r="A13" s="8"/>
      <c r="B13" s="41" t="s">
        <v>36</v>
      </c>
      <c r="C13" s="42"/>
      <c r="D13" s="42"/>
      <c r="E13" s="42"/>
      <c r="F13" s="43"/>
      <c r="G13" s="25"/>
      <c r="H13" s="25"/>
    </row>
    <row r="14" spans="1:8" ht="13.2" x14ac:dyDescent="0.25">
      <c r="A14" s="11"/>
      <c r="B14" s="33">
        <f t="shared" ref="B14:C14" si="0">SUM(B7-B10)</f>
        <v>1100</v>
      </c>
      <c r="C14" s="34">
        <f t="shared" si="0"/>
        <v>12400</v>
      </c>
      <c r="D14" s="11"/>
      <c r="E14" s="14"/>
      <c r="F14" s="35">
        <f>SUM(F7-F10)</f>
        <v>25500</v>
      </c>
      <c r="G14" s="29"/>
      <c r="H14" s="29"/>
    </row>
    <row r="15" spans="1:8" ht="13.2" x14ac:dyDescent="0.25">
      <c r="A15" s="8"/>
      <c r="B15" s="36"/>
      <c r="C15" s="37"/>
      <c r="D15" s="46" t="s">
        <v>11</v>
      </c>
      <c r="E15" s="47"/>
      <c r="F15" s="38">
        <f>SUM(F11-B10-C10-F10)</f>
        <v>39000</v>
      </c>
      <c r="G15" s="16"/>
      <c r="H15" s="16"/>
    </row>
  </sheetData>
  <mergeCells count="11">
    <mergeCell ref="B9:F9"/>
    <mergeCell ref="D11:E11"/>
    <mergeCell ref="B13:F13"/>
    <mergeCell ref="D15:E15"/>
    <mergeCell ref="B1:F1"/>
    <mergeCell ref="B2:F2"/>
    <mergeCell ref="B3:C3"/>
    <mergeCell ref="D3:E3"/>
    <mergeCell ref="B4:C4"/>
    <mergeCell ref="D4:F4"/>
    <mergeCell ref="B5:F5"/>
  </mergeCells>
  <conditionalFormatting sqref="B15">
    <cfRule type="cellIs" dxfId="1" priority="1" operator="greaterThanOrEqual">
      <formula>1</formula>
    </cfRule>
  </conditionalFormatting>
  <hyperlinks>
    <hyperlink ref="B1" r:id="rId1" xr:uid="{00000000-0004-0000-0A00-000000000000}"/>
  </hyperlinks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H15"/>
  <sheetViews>
    <sheetView showGridLines="0" workbookViewId="0"/>
  </sheetViews>
  <sheetFormatPr baseColWidth="10" defaultColWidth="12.6640625" defaultRowHeight="15.75" customHeight="1" x14ac:dyDescent="0.25"/>
  <cols>
    <col min="1" max="1" width="4.33203125" customWidth="1"/>
    <col min="2" max="2" width="14" customWidth="1"/>
    <col min="3" max="3" width="17.77734375" customWidth="1"/>
    <col min="4" max="4" width="33.6640625" customWidth="1"/>
    <col min="5" max="5" width="7" customWidth="1"/>
    <col min="6" max="6" width="26.33203125" customWidth="1"/>
    <col min="7" max="7" width="15.21875" hidden="1" customWidth="1"/>
    <col min="8" max="8" width="12.109375" hidden="1" customWidth="1"/>
  </cols>
  <sheetData>
    <row r="1" spans="1:8" ht="13.2" x14ac:dyDescent="0.25">
      <c r="B1" s="48" t="s">
        <v>0</v>
      </c>
      <c r="C1" s="45"/>
      <c r="D1" s="45"/>
      <c r="E1" s="45"/>
      <c r="F1" s="49"/>
      <c r="G1" s="1">
        <f>SUM(B14:C14)</f>
        <v>1500</v>
      </c>
      <c r="H1" s="2">
        <f>SUM(F14)</f>
        <v>-1000</v>
      </c>
    </row>
    <row r="2" spans="1:8" ht="125.25" customHeight="1" x14ac:dyDescent="0.25">
      <c r="A2" s="3"/>
      <c r="B2" s="50"/>
      <c r="C2" s="51"/>
      <c r="D2" s="51"/>
      <c r="E2" s="51"/>
      <c r="F2" s="51"/>
      <c r="G2" s="4">
        <f>SUM(G1/F15)</f>
        <v>3</v>
      </c>
      <c r="H2" s="4">
        <f>SUM(F14/F15)</f>
        <v>-2</v>
      </c>
    </row>
    <row r="3" spans="1:8" ht="13.2" x14ac:dyDescent="0.25">
      <c r="A3" s="5"/>
      <c r="B3" s="52" t="s">
        <v>1</v>
      </c>
      <c r="C3" s="53"/>
      <c r="D3" s="60">
        <v>10.15</v>
      </c>
      <c r="E3" s="55"/>
      <c r="F3" s="5"/>
      <c r="G3" s="7"/>
      <c r="H3" s="40">
        <f>SUM(H2-G2)</f>
        <v>-5</v>
      </c>
    </row>
    <row r="4" spans="1:8" ht="13.2" x14ac:dyDescent="0.25">
      <c r="A4" s="8"/>
      <c r="B4" s="56" t="s">
        <v>2</v>
      </c>
      <c r="C4" s="57"/>
      <c r="D4" s="58" t="s">
        <v>3</v>
      </c>
      <c r="E4" s="51"/>
      <c r="F4" s="51"/>
      <c r="G4" s="7"/>
      <c r="H4" s="7"/>
    </row>
    <row r="5" spans="1:8" ht="13.2" x14ac:dyDescent="0.25">
      <c r="A5" s="9"/>
      <c r="B5" s="59" t="s">
        <v>4</v>
      </c>
      <c r="C5" s="45"/>
      <c r="D5" s="45"/>
      <c r="E5" s="45"/>
      <c r="F5" s="49"/>
      <c r="G5" s="10">
        <f>SUM(G2*G6)</f>
        <v>30.450000000000003</v>
      </c>
      <c r="H5" s="10">
        <f>SUM(H2*G6)</f>
        <v>-20.3</v>
      </c>
    </row>
    <row r="6" spans="1:8" ht="45.6" x14ac:dyDescent="0.25">
      <c r="A6" s="11"/>
      <c r="B6" s="12" t="s">
        <v>5</v>
      </c>
      <c r="C6" s="13" t="s">
        <v>6</v>
      </c>
      <c r="D6" s="11"/>
      <c r="E6" s="14"/>
      <c r="F6" s="15" t="s">
        <v>24</v>
      </c>
      <c r="G6" s="16">
        <f>SUM(D3)</f>
        <v>10.15</v>
      </c>
      <c r="H6" s="16"/>
    </row>
    <row r="7" spans="1:8" ht="21" customHeight="1" x14ac:dyDescent="0.25">
      <c r="A7" s="11"/>
      <c r="B7" s="17">
        <v>5500</v>
      </c>
      <c r="C7" s="18">
        <v>18000</v>
      </c>
      <c r="D7" s="19"/>
      <c r="E7" s="20"/>
      <c r="F7" s="21">
        <v>34000</v>
      </c>
      <c r="G7" s="22">
        <f>SUM(F15*G2)</f>
        <v>1500</v>
      </c>
      <c r="H7" s="22">
        <f>SUM(F15*H2)</f>
        <v>-1000</v>
      </c>
    </row>
    <row r="8" spans="1:8" ht="6.75" customHeight="1" x14ac:dyDescent="0.25">
      <c r="A8" s="23"/>
      <c r="B8" s="24"/>
      <c r="C8" s="24"/>
      <c r="D8" s="24"/>
      <c r="E8" s="24"/>
      <c r="F8" s="24"/>
      <c r="G8" s="25"/>
      <c r="H8" s="25"/>
    </row>
    <row r="9" spans="1:8" ht="13.2" x14ac:dyDescent="0.25">
      <c r="A9" s="8"/>
      <c r="B9" s="41" t="s">
        <v>37</v>
      </c>
      <c r="C9" s="42"/>
      <c r="D9" s="42"/>
      <c r="E9" s="42"/>
      <c r="F9" s="43"/>
      <c r="G9" s="25"/>
      <c r="H9" s="25"/>
    </row>
    <row r="10" spans="1:8" ht="13.2" x14ac:dyDescent="0.25">
      <c r="A10" s="11"/>
      <c r="B10" s="26">
        <v>5000</v>
      </c>
      <c r="C10" s="27">
        <v>17000</v>
      </c>
      <c r="D10" s="11"/>
      <c r="E10" s="14"/>
      <c r="F10" s="28">
        <v>35000</v>
      </c>
      <c r="G10" s="29"/>
      <c r="H10" s="29"/>
    </row>
    <row r="11" spans="1:8" ht="13.2" x14ac:dyDescent="0.25">
      <c r="A11" s="11"/>
      <c r="B11" s="30"/>
      <c r="C11" s="31"/>
      <c r="D11" s="44" t="s">
        <v>9</v>
      </c>
      <c r="E11" s="45"/>
      <c r="F11" s="32">
        <f>SUM(B7+C7+F7)</f>
        <v>57500</v>
      </c>
      <c r="G11" s="29"/>
      <c r="H11" s="29"/>
    </row>
    <row r="12" spans="1:8" ht="7.5" customHeight="1" x14ac:dyDescent="0.25">
      <c r="A12" s="23"/>
      <c r="B12" s="24"/>
      <c r="C12" s="24"/>
      <c r="D12" s="24"/>
      <c r="E12" s="24"/>
      <c r="F12" s="24"/>
      <c r="G12" s="25"/>
      <c r="H12" s="25"/>
    </row>
    <row r="13" spans="1:8" ht="13.2" x14ac:dyDescent="0.25">
      <c r="A13" s="8"/>
      <c r="B13" s="41" t="s">
        <v>38</v>
      </c>
      <c r="C13" s="42"/>
      <c r="D13" s="42"/>
      <c r="E13" s="42"/>
      <c r="F13" s="43"/>
      <c r="G13" s="25"/>
      <c r="H13" s="25"/>
    </row>
    <row r="14" spans="1:8" ht="13.2" x14ac:dyDescent="0.25">
      <c r="A14" s="11"/>
      <c r="B14" s="33">
        <f t="shared" ref="B14:C14" si="0">SUM(B7-B10)</f>
        <v>500</v>
      </c>
      <c r="C14" s="34">
        <f t="shared" si="0"/>
        <v>1000</v>
      </c>
      <c r="D14" s="11"/>
      <c r="E14" s="14"/>
      <c r="F14" s="35">
        <f>SUM(F7-F10)</f>
        <v>-1000</v>
      </c>
      <c r="G14" s="29"/>
      <c r="H14" s="29"/>
    </row>
    <row r="15" spans="1:8" ht="13.2" x14ac:dyDescent="0.25">
      <c r="A15" s="8"/>
      <c r="B15" s="36"/>
      <c r="C15" s="37"/>
      <c r="D15" s="46" t="s">
        <v>11</v>
      </c>
      <c r="E15" s="47"/>
      <c r="F15" s="38">
        <f>SUM(F11-B10-C10-F10)</f>
        <v>500</v>
      </c>
      <c r="G15" s="16"/>
      <c r="H15" s="16"/>
    </row>
  </sheetData>
  <mergeCells count="11">
    <mergeCell ref="B9:F9"/>
    <mergeCell ref="D11:E11"/>
    <mergeCell ref="B13:F13"/>
    <mergeCell ref="D15:E15"/>
    <mergeCell ref="B1:F1"/>
    <mergeCell ref="B2:F2"/>
    <mergeCell ref="B3:C3"/>
    <mergeCell ref="D3:E3"/>
    <mergeCell ref="B4:C4"/>
    <mergeCell ref="D4:F4"/>
    <mergeCell ref="B5:F5"/>
  </mergeCells>
  <conditionalFormatting sqref="B15">
    <cfRule type="cellIs" dxfId="0" priority="1" operator="greaterThanOrEqual">
      <formula>1</formula>
    </cfRule>
  </conditionalFormatting>
  <hyperlinks>
    <hyperlink ref="B1" r:id="rId1" xr:uid="{00000000-0004-0000-0B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S-R fourgon B.21</vt:lpstr>
      <vt:lpstr> S-R Fourgon B.31</vt:lpstr>
      <vt:lpstr>S-R Fourgon B.32</vt:lpstr>
      <vt:lpstr>S-R Fourgon B.33</vt:lpstr>
      <vt:lpstr>S-R Fourgon B.44</vt:lpstr>
      <vt:lpstr>S-R Fourgon B.45</vt:lpstr>
      <vt:lpstr>S_R Plateau B.21</vt:lpstr>
      <vt:lpstr>S-R Plateau B.31</vt:lpstr>
      <vt:lpstr>S-R Plateau B.32</vt:lpstr>
      <vt:lpstr>S-R Plateau B.33</vt:lpstr>
      <vt:lpstr>S-R Plateau B.44</vt:lpstr>
      <vt:lpstr>S-R Plateau B.45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Lacroix, Sonia</dc:creator>
  <cp:lastModifiedBy>Lacroix, Sonia</cp:lastModifiedBy>
  <dcterms:created xsi:type="dcterms:W3CDTF">2025-02-12T13:46:35Z</dcterms:created>
  <dcterms:modified xsi:type="dcterms:W3CDTF">2025-02-12T13:46:35Z</dcterms:modified>
</cp:coreProperties>
</file>